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1.HP更新\R8.1.30（任継試算ツール）\"/>
    </mc:Choice>
  </mc:AlternateContent>
  <bookViews>
    <workbookView xWindow="3315" yWindow="1140" windowWidth="18495" windowHeight="14235"/>
  </bookViews>
  <sheets>
    <sheet name="試算" sheetId="1" r:id="rId1"/>
    <sheet name="割引率" sheetId="4" r:id="rId2"/>
  </sheets>
  <externalReferences>
    <externalReference r:id="rId3"/>
  </externalReferences>
  <definedNames>
    <definedName name="_xlnm.Criteria">#REF!</definedName>
    <definedName name="_xlnm.Database">#REF!</definedName>
    <definedName name="_xlnm.Print_Area" localSheetId="0">試算!$A$1:$G$55</definedName>
    <definedName name="RITU">#REF!</definedName>
    <definedName name="WORK">[1]掛金通知!#REF!</definedName>
  </definedNames>
  <calcPr calcId="152511" concurrentManualCount="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6" i="1" l="1"/>
  <c r="F33" i="1"/>
  <c r="G3" i="4"/>
  <c r="C3" i="4"/>
  <c r="G19" i="1"/>
  <c r="B46" i="1"/>
  <c r="C39" i="1"/>
  <c r="C40" i="1"/>
  <c r="B40" i="1"/>
  <c r="B39" i="1"/>
  <c r="B50" i="1" s="1"/>
  <c r="B38" i="1"/>
  <c r="F50" i="1"/>
  <c r="B49" i="1"/>
  <c r="B26" i="1"/>
  <c r="G16" i="1"/>
  <c r="F28" i="1" s="1"/>
  <c r="B38" i="4"/>
  <c r="B28" i="4"/>
  <c r="B29" i="4"/>
  <c r="B30" i="4"/>
  <c r="B31" i="4"/>
  <c r="B32" i="4"/>
  <c r="B33" i="4"/>
  <c r="B34" i="4"/>
  <c r="B35" i="4"/>
  <c r="B36" i="4"/>
  <c r="B37" i="4"/>
  <c r="B27" i="4"/>
  <c r="C23" i="4"/>
  <c r="B48" i="1"/>
  <c r="B36" i="1"/>
  <c r="B45" i="1"/>
  <c r="B7" i="4"/>
  <c r="D7" i="1" l="1"/>
  <c r="B15" i="1" s="1"/>
  <c r="B28" i="1" l="1"/>
  <c r="B35" i="1"/>
  <c r="B8" i="4"/>
  <c r="E3" i="4"/>
  <c r="G7" i="4"/>
  <c r="G8" i="4"/>
  <c r="G9" i="4"/>
  <c r="G10" i="4"/>
  <c r="G11" i="4"/>
  <c r="G12" i="4"/>
  <c r="G13" i="4"/>
  <c r="G14" i="4"/>
  <c r="G15" i="4"/>
  <c r="G16" i="4"/>
  <c r="G17" i="4"/>
  <c r="G18" i="4"/>
  <c r="D10" i="1"/>
  <c r="B21" i="1" l="1"/>
  <c r="G21" i="1" s="1"/>
  <c r="B19" i="1"/>
  <c r="F18" i="4"/>
  <c r="F13" i="4"/>
  <c r="F7" i="4"/>
  <c r="F8" i="4"/>
  <c r="F10" i="4"/>
  <c r="F12" i="4"/>
  <c r="F14" i="4"/>
  <c r="F16" i="4"/>
  <c r="F17" i="4"/>
  <c r="F11" i="4"/>
  <c r="F15" i="4"/>
  <c r="B17" i="4"/>
  <c r="B15" i="4"/>
  <c r="B13" i="4"/>
  <c r="B11" i="4"/>
  <c r="B9" i="4"/>
  <c r="B18" i="4"/>
  <c r="B16" i="4"/>
  <c r="B14" i="4"/>
  <c r="B12" i="4"/>
  <c r="B10" i="4"/>
  <c r="E48" i="1"/>
  <c r="F37" i="1"/>
  <c r="E37" i="1"/>
  <c r="B37" i="1"/>
  <c r="C36" i="1"/>
  <c r="B32" i="1"/>
  <c r="E27" i="1"/>
  <c r="E28" i="1" s="1"/>
  <c r="C26" i="1"/>
  <c r="G14" i="1"/>
  <c r="D49" i="1" l="1"/>
  <c r="G49" i="1" s="1"/>
  <c r="D50" i="1"/>
  <c r="G50" i="1" s="1"/>
  <c r="F39" i="1"/>
  <c r="C46" i="1"/>
  <c r="C34" i="1"/>
  <c r="C48" i="1" s="1"/>
  <c r="D28" i="1"/>
  <c r="G28" i="1" s="1"/>
  <c r="D40" i="1"/>
  <c r="G40" i="1" s="1"/>
  <c r="D38" i="1"/>
  <c r="G38" i="1" s="1"/>
  <c r="D39" i="1"/>
  <c r="G39" i="1" s="1"/>
  <c r="F36" i="1"/>
  <c r="F9" i="4"/>
  <c r="G15" i="1"/>
  <c r="B27" i="1"/>
  <c r="B47" i="1"/>
  <c r="D15" i="1"/>
  <c r="F26" i="1"/>
  <c r="B20" i="1"/>
  <c r="G20" i="1" s="1"/>
  <c r="F27" i="1" l="1"/>
  <c r="F48" i="1"/>
  <c r="D34" i="1"/>
  <c r="G34" i="1" s="1"/>
  <c r="D45" i="1"/>
  <c r="G45" i="1" s="1"/>
  <c r="D26" i="1"/>
  <c r="G26" i="1" s="1"/>
  <c r="D32" i="1"/>
  <c r="G32" i="1" s="1"/>
  <c r="D46" i="1"/>
  <c r="G46" i="1" s="1"/>
  <c r="D33" i="1"/>
  <c r="C27" i="1"/>
  <c r="C28" i="1"/>
  <c r="C50" i="1" s="1"/>
  <c r="C37" i="1"/>
  <c r="G33" i="1"/>
  <c r="D35" i="1"/>
  <c r="G35" i="1" s="1"/>
  <c r="D47" i="1"/>
  <c r="G47" i="1" s="1"/>
  <c r="D36" i="1"/>
  <c r="G36" i="1" s="1"/>
  <c r="D48" i="1"/>
  <c r="D37" i="1"/>
  <c r="G37" i="1" s="1"/>
  <c r="D27" i="1"/>
  <c r="G27" i="1" l="1"/>
  <c r="G48" i="1"/>
  <c r="G51" i="1" s="1"/>
  <c r="G29" i="1"/>
  <c r="G41" i="1"/>
  <c r="G52" i="1" l="1"/>
  <c r="G42" i="1"/>
</calcChain>
</file>

<file path=xl/sharedStrings.xml><?xml version="1.0" encoding="utf-8"?>
<sst xmlns="http://schemas.openxmlformats.org/spreadsheetml/2006/main" count="78" uniqueCount="50">
  <si>
    <t>任 意 継 続 掛 金 試 算 書</t>
    <rPh sb="0" eb="1">
      <t>ニン</t>
    </rPh>
    <rPh sb="2" eb="3">
      <t>イ</t>
    </rPh>
    <rPh sb="4" eb="5">
      <t>ツギ</t>
    </rPh>
    <rPh sb="6" eb="7">
      <t>ゾク</t>
    </rPh>
    <rPh sb="8" eb="9">
      <t>カカリ</t>
    </rPh>
    <rPh sb="10" eb="11">
      <t>キン</t>
    </rPh>
    <rPh sb="12" eb="13">
      <t>タメシ</t>
    </rPh>
    <rPh sb="14" eb="15">
      <t>ザン</t>
    </rPh>
    <rPh sb="16" eb="17">
      <t>ショ</t>
    </rPh>
    <phoneticPr fontId="4"/>
  </si>
  <si>
    <t>＜試算書使用方法＞</t>
    <rPh sb="1" eb="3">
      <t>シサン</t>
    </rPh>
    <rPh sb="3" eb="4">
      <t>ショ</t>
    </rPh>
    <rPh sb="4" eb="6">
      <t>シヨウ</t>
    </rPh>
    <rPh sb="6" eb="8">
      <t>ホウホウ</t>
    </rPh>
    <phoneticPr fontId="4"/>
  </si>
  <si>
    <t>＜注意事項＞</t>
    <rPh sb="1" eb="3">
      <t>チュウイ</t>
    </rPh>
    <rPh sb="3" eb="5">
      <t>ジコウ</t>
    </rPh>
    <phoneticPr fontId="4"/>
  </si>
  <si>
    <t>年  齢</t>
    <rPh sb="0" eb="1">
      <t>トシ</t>
    </rPh>
    <rPh sb="3" eb="4">
      <t>ヨワイ</t>
    </rPh>
    <phoneticPr fontId="4"/>
  </si>
  <si>
    <t>任意継続組合員
資格取得日</t>
    <rPh sb="0" eb="2">
      <t>ニンイ</t>
    </rPh>
    <rPh sb="2" eb="4">
      <t>ケイゾク</t>
    </rPh>
    <rPh sb="4" eb="6">
      <t>クミアイ</t>
    </rPh>
    <rPh sb="6" eb="7">
      <t>イン</t>
    </rPh>
    <rPh sb="8" eb="10">
      <t>シカク</t>
    </rPh>
    <rPh sb="10" eb="12">
      <t>シュトク</t>
    </rPh>
    <rPh sb="12" eb="13">
      <t>ビ</t>
    </rPh>
    <phoneticPr fontId="4"/>
  </si>
  <si>
    <t>退職時の
標準報酬月額</t>
    <rPh sb="0" eb="2">
      <t>タイショク</t>
    </rPh>
    <rPh sb="2" eb="3">
      <t>ジ</t>
    </rPh>
    <rPh sb="5" eb="7">
      <t>ヒョウジュン</t>
    </rPh>
    <rPh sb="7" eb="9">
      <t>ホウシュウ</t>
    </rPh>
    <rPh sb="9" eb="11">
      <t>ゲツガク</t>
    </rPh>
    <phoneticPr fontId="4"/>
  </si>
  <si>
    <t>平均標準報酬月額</t>
    <rPh sb="0" eb="2">
      <t>ヘイキン</t>
    </rPh>
    <rPh sb="2" eb="4">
      <t>ヒョウジュン</t>
    </rPh>
    <rPh sb="4" eb="6">
      <t>ホウシュウ</t>
    </rPh>
    <rPh sb="6" eb="8">
      <t>ゲツガク</t>
    </rPh>
    <phoneticPr fontId="4"/>
  </si>
  <si>
    <t>短期掛金</t>
  </si>
  <si>
    <t>＊介護掛金</t>
    <phoneticPr fontId="4"/>
  </si>
  <si>
    <t>*介護掛金は４０歳以上６５歳未満の場合のみ発生します。</t>
    <rPh sb="1" eb="3">
      <t>カイゴ</t>
    </rPh>
    <rPh sb="3" eb="5">
      <t>カケキン</t>
    </rPh>
    <rPh sb="17" eb="19">
      <t>バアイ</t>
    </rPh>
    <rPh sb="21" eb="23">
      <t>ハッセイ</t>
    </rPh>
    <phoneticPr fontId="4"/>
  </si>
  <si>
    <t>【月納の場合】</t>
    <phoneticPr fontId="4"/>
  </si>
  <si>
    <t>短期掛金</t>
    <rPh sb="0" eb="2">
      <t>タンキ</t>
    </rPh>
    <rPh sb="2" eb="4">
      <t>カケキン</t>
    </rPh>
    <phoneticPr fontId="4"/>
  </si>
  <si>
    <t>×</t>
  </si>
  <si>
    <t>＊介護掛金</t>
    <phoneticPr fontId="4"/>
  </si>
  <si>
    <t>年間合計</t>
    <rPh sb="0" eb="2">
      <t>ネンカン</t>
    </rPh>
    <phoneticPr fontId="4"/>
  </si>
  <si>
    <t>【半年前納の場合】 ※割引金額は、月納との差額です。</t>
    <rPh sb="1" eb="3">
      <t>ハントシ</t>
    </rPh>
    <rPh sb="3" eb="5">
      <t>ゼンノウ</t>
    </rPh>
    <rPh sb="6" eb="8">
      <t>バアイ</t>
    </rPh>
    <rPh sb="11" eb="13">
      <t>ワリビキ</t>
    </rPh>
    <rPh sb="13" eb="15">
      <t>キンガク</t>
    </rPh>
    <rPh sb="17" eb="18">
      <t>ゲツ</t>
    </rPh>
    <rPh sb="18" eb="19">
      <t>オサム</t>
    </rPh>
    <rPh sb="21" eb="23">
      <t>サガク</t>
    </rPh>
    <phoneticPr fontId="4"/>
  </si>
  <si>
    <t>割引金額</t>
    <rPh sb="0" eb="2">
      <t>ワリビキ</t>
    </rPh>
    <rPh sb="2" eb="4">
      <t>キンガク</t>
    </rPh>
    <phoneticPr fontId="4"/>
  </si>
  <si>
    <t>【１年前納の場合】　※割引金額は、月納との差額です。</t>
    <rPh sb="2" eb="3">
      <t>ネン</t>
    </rPh>
    <rPh sb="3" eb="5">
      <t>ゼンノウ</t>
    </rPh>
    <rPh sb="6" eb="8">
      <t>バアイ</t>
    </rPh>
    <rPh sb="11" eb="13">
      <t>ワリビキ</t>
    </rPh>
    <rPh sb="13" eb="15">
      <t>キンガク</t>
    </rPh>
    <rPh sb="17" eb="18">
      <t>ゲツ</t>
    </rPh>
    <rPh sb="18" eb="19">
      <t>オサム</t>
    </rPh>
    <rPh sb="21" eb="23">
      <t>サガク</t>
    </rPh>
    <phoneticPr fontId="4"/>
  </si>
  <si>
    <t>前納月数</t>
  </si>
  <si>
    <t>前納金額</t>
  </si>
  <si>
    <t>割引率</t>
  </si>
  <si>
    <t>前納金額</t>
    <phoneticPr fontId="3"/>
  </si>
  <si>
    <t>介護任意継続掛金</t>
    <phoneticPr fontId="21"/>
  </si>
  <si>
    <t>任意継続掛金</t>
    <phoneticPr fontId="21"/>
  </si>
  <si>
    <t>（円未満切り捨て）</t>
    <rPh sb="4" eb="5">
      <t>キ</t>
    </rPh>
    <rPh sb="6" eb="7">
      <t>ス</t>
    </rPh>
    <phoneticPr fontId="3"/>
  </si>
  <si>
    <t>（円未満切り捨て）</t>
    <phoneticPr fontId="3"/>
  </si>
  <si>
    <t>　　　　　内に、生年月日と退職時標準報酬月額を入力してください。</t>
    <rPh sb="5" eb="6">
      <t>ナイ</t>
    </rPh>
    <rPh sb="8" eb="10">
      <t>セイネン</t>
    </rPh>
    <rPh sb="9" eb="10">
      <t>ジセイ</t>
    </rPh>
    <rPh sb="10" eb="12">
      <t>ガッピ</t>
    </rPh>
    <rPh sb="13" eb="15">
      <t>タイショク</t>
    </rPh>
    <rPh sb="15" eb="16">
      <t>ジ</t>
    </rPh>
    <rPh sb="16" eb="18">
      <t>ヒョウジュン</t>
    </rPh>
    <rPh sb="18" eb="20">
      <t>ホウシュウ</t>
    </rPh>
    <rPh sb="20" eb="22">
      <t>ゲツガク</t>
    </rPh>
    <rPh sb="23" eb="25">
      <t>ニュウリョク</t>
    </rPh>
    <phoneticPr fontId="4"/>
  </si>
  <si>
    <t xml:space="preserve">        (ア）、又は（イ）のどちらか低い額　→</t>
    <rPh sb="12" eb="13">
      <t>マタ</t>
    </rPh>
    <rPh sb="22" eb="23">
      <t>ヒク</t>
    </rPh>
    <rPh sb="24" eb="25">
      <t>ガク</t>
    </rPh>
    <phoneticPr fontId="4"/>
  </si>
  <si>
    <t>～</t>
    <phoneticPr fontId="5"/>
  </si>
  <si>
    <t>●任意継続掛金の払込方法は、月納は百五銀行口座からの引落し又は振込、半年前納及び１年前納は振込のみです。</t>
    <rPh sb="1" eb="3">
      <t>ニンイ</t>
    </rPh>
    <rPh sb="3" eb="5">
      <t>ケイゾク</t>
    </rPh>
    <rPh sb="5" eb="7">
      <t>カケキン</t>
    </rPh>
    <rPh sb="8" eb="10">
      <t>ハライコミ</t>
    </rPh>
    <rPh sb="10" eb="12">
      <t>ホウホウ</t>
    </rPh>
    <rPh sb="14" eb="15">
      <t>ゲツ</t>
    </rPh>
    <rPh sb="15" eb="16">
      <t>オサム</t>
    </rPh>
    <rPh sb="17" eb="19">
      <t>ヒャクゴ</t>
    </rPh>
    <rPh sb="19" eb="21">
      <t>ギンコウ</t>
    </rPh>
    <rPh sb="21" eb="23">
      <t>コウザ</t>
    </rPh>
    <rPh sb="26" eb="28">
      <t>ヒキオ</t>
    </rPh>
    <rPh sb="29" eb="30">
      <t>マタ</t>
    </rPh>
    <rPh sb="31" eb="33">
      <t>フリコミ</t>
    </rPh>
    <rPh sb="34" eb="36">
      <t>ハントシ</t>
    </rPh>
    <rPh sb="36" eb="38">
      <t>ゼンノウ</t>
    </rPh>
    <rPh sb="38" eb="39">
      <t>オヨ</t>
    </rPh>
    <rPh sb="41" eb="42">
      <t>ネン</t>
    </rPh>
    <rPh sb="42" eb="44">
      <t>ゼンノウ</t>
    </rPh>
    <rPh sb="45" eb="47">
      <t>フリコミ</t>
    </rPh>
    <phoneticPr fontId="4"/>
  </si>
  <si>
    <t>●口座引落し手数料は、無料です。振込手数料は、振込人負担です。</t>
    <rPh sb="1" eb="3">
      <t>コウザ</t>
    </rPh>
    <rPh sb="3" eb="5">
      <t>ヒキオト</t>
    </rPh>
    <rPh sb="6" eb="9">
      <t>テスウリョウ</t>
    </rPh>
    <rPh sb="11" eb="13">
      <t>ムリョウ</t>
    </rPh>
    <phoneticPr fontId="4"/>
  </si>
  <si>
    <t>令和8年度</t>
    <rPh sb="0" eb="2">
      <t>レイワ</t>
    </rPh>
    <rPh sb="3" eb="5">
      <t>ネンド</t>
    </rPh>
    <phoneticPr fontId="5"/>
  </si>
  <si>
    <t>円*2.30/1000＝</t>
    <phoneticPr fontId="21"/>
  </si>
  <si>
    <t>（令和8年4月資格取得者用）</t>
    <rPh sb="1" eb="3">
      <t>レイワ</t>
    </rPh>
    <phoneticPr fontId="4"/>
  </si>
  <si>
    <t>2.30/1000</t>
    <phoneticPr fontId="4"/>
  </si>
  <si>
    <t>　×短期掛金率※</t>
    <rPh sb="2" eb="4">
      <t>タンキ</t>
    </rPh>
    <rPh sb="4" eb="6">
      <t>カケキン</t>
    </rPh>
    <rPh sb="6" eb="7">
      <t>リツ</t>
    </rPh>
    <phoneticPr fontId="5"/>
  </si>
  <si>
    <t>　×介護掛金率※</t>
    <rPh sb="2" eb="4">
      <t>カイゴ</t>
    </rPh>
    <rPh sb="4" eb="6">
      <t>カケキン</t>
    </rPh>
    <rPh sb="6" eb="7">
      <t>リツ</t>
    </rPh>
    <phoneticPr fontId="5"/>
  </si>
  <si>
    <t>１．令和8年度掛金払込対象期間</t>
    <rPh sb="2" eb="4">
      <t>レイワ</t>
    </rPh>
    <rPh sb="5" eb="7">
      <t>ネンド</t>
    </rPh>
    <rPh sb="7" eb="9">
      <t>カケキン</t>
    </rPh>
    <rPh sb="9" eb="11">
      <t>ハライコミ</t>
    </rPh>
    <rPh sb="11" eb="13">
      <t>タイショウ</t>
    </rPh>
    <phoneticPr fontId="4"/>
  </si>
  <si>
    <t>２．令和8年度任意継続掛金月額</t>
    <rPh sb="2" eb="4">
      <t>レイワ</t>
    </rPh>
    <rPh sb="5" eb="7">
      <t>ネンド</t>
    </rPh>
    <phoneticPr fontId="4"/>
  </si>
  <si>
    <t>97.00/1000</t>
    <phoneticPr fontId="5"/>
  </si>
  <si>
    <t>15.60/1000</t>
    <phoneticPr fontId="5"/>
  </si>
  <si>
    <t>３．令和8年度任意継続掛金額（年額）</t>
    <rPh sb="2" eb="4">
      <t>レイワ</t>
    </rPh>
    <rPh sb="5" eb="6">
      <t>ネン</t>
    </rPh>
    <rPh sb="6" eb="7">
      <t>ド</t>
    </rPh>
    <rPh sb="7" eb="9">
      <t>ニンイ</t>
    </rPh>
    <rPh sb="15" eb="17">
      <t>ネンガク</t>
    </rPh>
    <phoneticPr fontId="4"/>
  </si>
  <si>
    <t>※短期掛金率及び介護掛金率は令和8年度の率（見込み）です。</t>
    <rPh sb="1" eb="3">
      <t>タンキ</t>
    </rPh>
    <rPh sb="3" eb="5">
      <t>カケキン</t>
    </rPh>
    <rPh sb="5" eb="6">
      <t>リツ</t>
    </rPh>
    <rPh sb="6" eb="7">
      <t>オヨ</t>
    </rPh>
    <rPh sb="8" eb="10">
      <t>カイゴ</t>
    </rPh>
    <rPh sb="10" eb="12">
      <t>カケキン</t>
    </rPh>
    <rPh sb="12" eb="13">
      <t>リツ</t>
    </rPh>
    <rPh sb="14" eb="16">
      <t>レイワ</t>
    </rPh>
    <rPh sb="17" eb="19">
      <t>ネンド</t>
    </rPh>
    <rPh sb="20" eb="21">
      <t>リツ</t>
    </rPh>
    <rPh sb="22" eb="24">
      <t>ミコ</t>
    </rPh>
    <phoneticPr fontId="4"/>
  </si>
  <si>
    <t>●平均標準報酬月額は令和8年度の額です。</t>
    <rPh sb="1" eb="3">
      <t>ヘイキン</t>
    </rPh>
    <rPh sb="3" eb="5">
      <t>ヒョウジュン</t>
    </rPh>
    <rPh sb="5" eb="7">
      <t>ホウシュウ</t>
    </rPh>
    <rPh sb="7" eb="9">
      <t>ゲツガク</t>
    </rPh>
    <rPh sb="10" eb="12">
      <t>レイワ</t>
    </rPh>
    <rPh sb="13" eb="15">
      <t>ネンド</t>
    </rPh>
    <rPh sb="16" eb="17">
      <t>ガク</t>
    </rPh>
    <phoneticPr fontId="4"/>
  </si>
  <si>
    <t>・平均標準報酬月額及び掛金率は、令和8年1月末時点の見込みであるため、実際の数字とは異なる場合があります。
・この試算書は、令和8年4月に任意継続組合員の資格を取得される方を対象としたものです。それ以外の月に資格
　取得する場合は、掛金額が異なります。
・組合員期間が退職日の前日まで引き続き1年以上あった者が、退職日から20日以内に任意継続組合員の申込手続き
　をした場合のみ資格を取得することができます。
  ついては、初回任意継続掛金の納付期限も退職日から20日以内のため、任意継続組合員になることを希望する場合
  は早めに手続きをお願いします。</t>
    <rPh sb="1" eb="3">
      <t>ヘイキン</t>
    </rPh>
    <rPh sb="3" eb="5">
      <t>ヒョウジュン</t>
    </rPh>
    <rPh sb="5" eb="7">
      <t>ホウシュウ</t>
    </rPh>
    <rPh sb="7" eb="9">
      <t>ゲツガク</t>
    </rPh>
    <rPh sb="9" eb="10">
      <t>オヨ</t>
    </rPh>
    <rPh sb="11" eb="13">
      <t>カケキン</t>
    </rPh>
    <rPh sb="13" eb="14">
      <t>リツ</t>
    </rPh>
    <rPh sb="16" eb="18">
      <t>レイワ</t>
    </rPh>
    <rPh sb="19" eb="20">
      <t>ネン</t>
    </rPh>
    <rPh sb="21" eb="22">
      <t>ツキ</t>
    </rPh>
    <rPh sb="22" eb="23">
      <t>マツ</t>
    </rPh>
    <rPh sb="23" eb="25">
      <t>ジテン</t>
    </rPh>
    <rPh sb="26" eb="28">
      <t>ミコ</t>
    </rPh>
    <rPh sb="35" eb="37">
      <t>ジッサイ</t>
    </rPh>
    <rPh sb="38" eb="40">
      <t>スウジ</t>
    </rPh>
    <rPh sb="42" eb="43">
      <t>コト</t>
    </rPh>
    <rPh sb="45" eb="47">
      <t>バアイ</t>
    </rPh>
    <rPh sb="57" eb="59">
      <t>シサン</t>
    </rPh>
    <rPh sb="59" eb="60">
      <t>ショ</t>
    </rPh>
    <rPh sb="62" eb="64">
      <t>レイワ</t>
    </rPh>
    <rPh sb="65" eb="66">
      <t>ネン</t>
    </rPh>
    <rPh sb="67" eb="68">
      <t>ガツ</t>
    </rPh>
    <rPh sb="69" eb="71">
      <t>ニンイ</t>
    </rPh>
    <rPh sb="71" eb="73">
      <t>ケイゾク</t>
    </rPh>
    <rPh sb="73" eb="76">
      <t>クミアイイン</t>
    </rPh>
    <rPh sb="77" eb="79">
      <t>シカク</t>
    </rPh>
    <rPh sb="80" eb="82">
      <t>シュトク</t>
    </rPh>
    <rPh sb="85" eb="86">
      <t>カタ</t>
    </rPh>
    <rPh sb="87" eb="89">
      <t>タイショウ</t>
    </rPh>
    <rPh sb="99" eb="101">
      <t>イガイ</t>
    </rPh>
    <rPh sb="102" eb="103">
      <t>ツキ</t>
    </rPh>
    <rPh sb="104" eb="106">
      <t>シカク</t>
    </rPh>
    <rPh sb="108" eb="110">
      <t>シュトク</t>
    </rPh>
    <rPh sb="112" eb="114">
      <t>バアイ</t>
    </rPh>
    <rPh sb="116" eb="117">
      <t>カケ</t>
    </rPh>
    <rPh sb="117" eb="119">
      <t>キンガク</t>
    </rPh>
    <rPh sb="120" eb="121">
      <t>コト</t>
    </rPh>
    <rPh sb="128" eb="130">
      <t>クミアイ</t>
    </rPh>
    <rPh sb="130" eb="131">
      <t>イン</t>
    </rPh>
    <rPh sb="131" eb="133">
      <t>キカン</t>
    </rPh>
    <rPh sb="134" eb="136">
      <t>タイショク</t>
    </rPh>
    <rPh sb="136" eb="137">
      <t>ビ</t>
    </rPh>
    <rPh sb="138" eb="140">
      <t>ゼンジツ</t>
    </rPh>
    <rPh sb="142" eb="143">
      <t>ヒ</t>
    </rPh>
    <rPh sb="144" eb="145">
      <t>ツヅ</t>
    </rPh>
    <rPh sb="147" eb="148">
      <t>ネン</t>
    </rPh>
    <rPh sb="148" eb="150">
      <t>イジョウ</t>
    </rPh>
    <rPh sb="153" eb="154">
      <t>モノ</t>
    </rPh>
    <rPh sb="156" eb="158">
      <t>タイショク</t>
    </rPh>
    <rPh sb="158" eb="159">
      <t>ビ</t>
    </rPh>
    <rPh sb="163" eb="164">
      <t>ニチ</t>
    </rPh>
    <rPh sb="164" eb="166">
      <t>イナイ</t>
    </rPh>
    <rPh sb="167" eb="169">
      <t>ニンイ</t>
    </rPh>
    <rPh sb="169" eb="171">
      <t>ケイゾク</t>
    </rPh>
    <rPh sb="171" eb="173">
      <t>クミアイ</t>
    </rPh>
    <rPh sb="173" eb="174">
      <t>イン</t>
    </rPh>
    <rPh sb="175" eb="177">
      <t>モウシコミ</t>
    </rPh>
    <rPh sb="177" eb="179">
      <t>テツヅ</t>
    </rPh>
    <rPh sb="185" eb="187">
      <t>バアイ</t>
    </rPh>
    <rPh sb="189" eb="191">
      <t>シカク</t>
    </rPh>
    <rPh sb="192" eb="194">
      <t>シュトク</t>
    </rPh>
    <rPh sb="212" eb="214">
      <t>ショカイ</t>
    </rPh>
    <rPh sb="214" eb="216">
      <t>ニンイ</t>
    </rPh>
    <rPh sb="216" eb="218">
      <t>ケイゾク</t>
    </rPh>
    <rPh sb="218" eb="220">
      <t>カケキン</t>
    </rPh>
    <rPh sb="221" eb="223">
      <t>ノウフ</t>
    </rPh>
    <rPh sb="223" eb="225">
      <t>キゲン</t>
    </rPh>
    <rPh sb="226" eb="229">
      <t>タイショクビ</t>
    </rPh>
    <rPh sb="233" eb="234">
      <t>ニチ</t>
    </rPh>
    <rPh sb="234" eb="236">
      <t>イナイ</t>
    </rPh>
    <rPh sb="240" eb="242">
      <t>ニンイ</t>
    </rPh>
    <rPh sb="242" eb="244">
      <t>ケイゾク</t>
    </rPh>
    <rPh sb="244" eb="247">
      <t>クミアイイン</t>
    </rPh>
    <rPh sb="253" eb="255">
      <t>キボウ</t>
    </rPh>
    <rPh sb="257" eb="259">
      <t>バアイ</t>
    </rPh>
    <rPh sb="263" eb="264">
      <t>ハヤ</t>
    </rPh>
    <rPh sb="266" eb="268">
      <t>テツヅ</t>
    </rPh>
    <rPh sb="271" eb="272">
      <t>ネガ</t>
    </rPh>
    <phoneticPr fontId="4"/>
  </si>
  <si>
    <t>*15.60/1000＝</t>
    <phoneticPr fontId="21"/>
  </si>
  <si>
    <t>円*97.00/1000＝</t>
    <phoneticPr fontId="21"/>
  </si>
  <si>
    <t>子ども支援金掛金</t>
    <rPh sb="0" eb="1">
      <t>コ</t>
    </rPh>
    <rPh sb="3" eb="6">
      <t>シエンキン</t>
    </rPh>
    <rPh sb="6" eb="8">
      <t>カケキン</t>
    </rPh>
    <phoneticPr fontId="4"/>
  </si>
  <si>
    <t>子ども支援金掛金</t>
    <rPh sb="0" eb="1">
      <t>コ</t>
    </rPh>
    <rPh sb="3" eb="6">
      <t>シエンキン</t>
    </rPh>
    <rPh sb="6" eb="8">
      <t>カケキン</t>
    </rPh>
    <phoneticPr fontId="21"/>
  </si>
  <si>
    <r>
      <t>　×</t>
    </r>
    <r>
      <rPr>
        <sz val="10"/>
        <rFont val="ＭＳ 明朝"/>
        <family val="1"/>
        <charset val="128"/>
      </rPr>
      <t>子ども支援金掛金率</t>
    </r>
    <rPh sb="2" eb="3">
      <t>コ</t>
    </rPh>
    <rPh sb="5" eb="8">
      <t>シエンキン</t>
    </rPh>
    <rPh sb="8" eb="10">
      <t>カケキン</t>
    </rPh>
    <rPh sb="10" eb="11">
      <t>リツ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</si>
</sst>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76" formatCode="[$-411]ggge&quot;年&quot;m&quot;月&quot;d&quot;日&quot;&quot;作成&quot;"/>
    <numFmt numFmtId="177" formatCode="###\ \-\ &quot;　　　　　&quot;#"/>
    <numFmt numFmtId="178" formatCode="General&quot;才&quot;"/>
    <numFmt numFmtId="179" formatCode="[$-411]\ \ ggge&quot;年&quot;m&quot;月&quot;d&quot;日&quot;"/>
    <numFmt numFmtId="180" formatCode="&quot;（ア）&quot;#,##0&quot;円&quot;;[Red]\-#,##0"/>
    <numFmt numFmtId="181" formatCode="&quot;（イ）&quot;#,##0&quot;円&quot;;[Red]\-#,##0"/>
    <numFmt numFmtId="182" formatCode="&quot;（イ)&quot;#,##0;&quot;△&quot;#,##0&quot;円&quot;;&quot;（イ）－円&quot;"/>
    <numFmt numFmtId="183" formatCode="&quot;（ウ）&quot;#,##0&quot;円&quot;;[Red]\-#,##0"/>
    <numFmt numFmtId="184" formatCode="#,##0&quot;円&quot;;[Red]\-#,##0"/>
    <numFmt numFmtId="185" formatCode="0&quot;等級&quot;"/>
    <numFmt numFmtId="186" formatCode="0&quot;月&quot;&quot;分&quot;"/>
    <numFmt numFmtId="187" formatCode="0&quot;月&quot;&quot;分&quot;;&quot;△&quot;#,##0&quot;円&quot;;&quot;不該当&quot;"/>
    <numFmt numFmtId="188" formatCode="#,##0_ &quot;円&quot;"/>
    <numFmt numFmtId="189" formatCode="0.000"/>
    <numFmt numFmtId="190" formatCode="#,000&quot;円（A）&quot;"/>
    <numFmt numFmtId="191" formatCode="#,###_ &quot;円&quot;;&quot;△&quot;#,##0&quot;円&quot;;&quot;－円&quot;"/>
    <numFmt numFmtId="192" formatCode="#,###&quot;円（B）&quot;;&quot;△&quot;#,##0&quot;円&quot;;&quot;不該当（B）&quot;"/>
    <numFmt numFmtId="193" formatCode="#,000&quot;円（イ）&quot;"/>
    <numFmt numFmtId="194" formatCode="[$-411]m&quot;月分&quot;"/>
    <numFmt numFmtId="195" formatCode="#,000&quot;円&quot;\(&quot;A&quot;\)"/>
    <numFmt numFmtId="196" formatCode="General&quot;月&quot;"/>
    <numFmt numFmtId="197" formatCode="#,##0&quot;円&quot;"/>
    <numFmt numFmtId="198" formatCode="#,###&quot;円&quot;\(&quot;B&quot;\);&quot;△&quot;#,##0&quot;円&quot;;&quot;－円(B)&quot;"/>
    <numFmt numFmtId="199" formatCode="General&quot;月&quot;;&quot;△&quot;#,##0&quot;月&quot;;&quot;－月&quot;"/>
    <numFmt numFmtId="200" formatCode="#,##0&quot;円&quot;;&quot;△&quot;#,##0&quot;円&quot;;&quot;－円&quot;"/>
    <numFmt numFmtId="201" formatCode="#,##0.00000000;[Red]\-#,##0.00000000"/>
    <numFmt numFmtId="202" formatCode="#,000&quot;円&quot;\(&quot;B&quot;\);&quot;△&quot;#,##0&quot;円&quot;;&quot;－円(B)&quot;"/>
    <numFmt numFmtId="203" formatCode="0.0000000"/>
    <numFmt numFmtId="204" formatCode="#,##0.0000000;[Red]\-#,##0.0000000"/>
    <numFmt numFmtId="205" formatCode="&quot;翌&quot;&quot;年&quot;[$-411]m&quot;月分&quot;"/>
    <numFmt numFmtId="206" formatCode="[$-411]m&quot;月分&quot;\ \ \ &quot;～&quot;"/>
    <numFmt numFmtId="207" formatCode="[$-411]m&quot;月&quot;&quot;分&quot;"/>
    <numFmt numFmtId="208" formatCode="[$-411]m&quot;月分&quot;\ \ &quot;～&quot;"/>
  </numFmts>
  <fonts count="2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24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20"/>
      <name val="ＭＳ 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11"/>
      <name val="ＭＳ Ｐゴシック"/>
      <family val="3"/>
      <charset val="128"/>
    </font>
    <font>
      <sz val="12"/>
      <color indexed="12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4"/>
      <name val="ＭＳ 明朝"/>
      <family val="1"/>
      <charset val="128"/>
    </font>
    <font>
      <b/>
      <sz val="10"/>
      <name val="ＭＳ 明朝"/>
      <family val="1"/>
      <charset val="128"/>
    </font>
    <font>
      <sz val="12"/>
      <name val="System"/>
      <charset val="128"/>
    </font>
    <font>
      <b/>
      <sz val="14"/>
      <name val="ＭＳ ゴシック"/>
      <family val="3"/>
      <charset val="128"/>
    </font>
    <font>
      <sz val="16"/>
      <name val="ＦＡ クリアレター"/>
      <family val="1"/>
      <charset val="128"/>
    </font>
    <font>
      <sz val="14"/>
      <name val="ＭＳ 明朝"/>
      <family val="1"/>
      <charset val="128"/>
    </font>
    <font>
      <b/>
      <sz val="16"/>
      <name val="ＭＳ ゴシック"/>
      <family val="3"/>
      <charset val="128"/>
    </font>
    <font>
      <b/>
      <i/>
      <u val="double"/>
      <sz val="14"/>
      <name val="ＭＳ 明朝"/>
      <family val="1"/>
      <charset val="128"/>
    </font>
    <font>
      <b/>
      <sz val="12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10"/>
      </left>
      <right style="thick">
        <color indexed="10"/>
      </right>
      <top style="thick">
        <color indexed="10"/>
      </top>
      <bottom style="thick">
        <color indexed="1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0" borderId="0"/>
    <xf numFmtId="38" fontId="10" fillId="0" borderId="0" applyFont="0" applyFill="0" applyBorder="0" applyAlignment="0" applyProtection="0"/>
  </cellStyleXfs>
  <cellXfs count="167">
    <xf numFmtId="0" fontId="0" fillId="0" borderId="0" xfId="0">
      <alignment vertical="center"/>
    </xf>
    <xf numFmtId="0" fontId="5" fillId="0" borderId="1" xfId="0" applyFont="1" applyBorder="1" applyAlignment="1"/>
    <xf numFmtId="0" fontId="5" fillId="0" borderId="0" xfId="0" applyFont="1" applyBorder="1" applyAlignment="1"/>
    <xf numFmtId="0" fontId="5" fillId="0" borderId="0" xfId="0" applyFont="1" applyAlignment="1"/>
    <xf numFmtId="0" fontId="7" fillId="0" borderId="0" xfId="0" applyFont="1" applyAlignment="1"/>
    <xf numFmtId="176" fontId="5" fillId="0" borderId="0" xfId="0" applyNumberFormat="1" applyFont="1" applyBorder="1" applyAlignment="1">
      <alignment vertical="center"/>
    </xf>
    <xf numFmtId="0" fontId="0" fillId="0" borderId="0" xfId="0" applyBorder="1" applyAlignment="1"/>
    <xf numFmtId="0" fontId="8" fillId="0" borderId="0" xfId="0" applyFont="1" applyFill="1" applyBorder="1" applyAlignment="1">
      <alignment horizontal="left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/>
    </xf>
    <xf numFmtId="177" fontId="11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8" fillId="0" borderId="0" xfId="0" applyFont="1" applyBorder="1" applyAlignment="1"/>
    <xf numFmtId="0" fontId="5" fillId="2" borderId="2" xfId="0" applyFont="1" applyFill="1" applyBorder="1" applyAlignment="1">
      <alignment horizontal="center" vertical="center"/>
    </xf>
    <xf numFmtId="58" fontId="7" fillId="0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>
      <alignment horizontal="center" vertical="center"/>
    </xf>
    <xf numFmtId="178" fontId="13" fillId="0" borderId="5" xfId="0" applyNumberFormat="1" applyFont="1" applyBorder="1" applyAlignment="1">
      <alignment horizontal="center" vertical="center"/>
    </xf>
    <xf numFmtId="179" fontId="13" fillId="0" borderId="5" xfId="0" applyNumberFormat="1" applyFont="1" applyBorder="1" applyAlignment="1">
      <alignment horizontal="left" vertical="center"/>
    </xf>
    <xf numFmtId="0" fontId="5" fillId="0" borderId="6" xfId="0" applyFont="1" applyBorder="1" applyAlignment="1"/>
    <xf numFmtId="0" fontId="14" fillId="2" borderId="7" xfId="0" applyFont="1" applyFill="1" applyBorder="1" applyAlignment="1">
      <alignment horizontal="center" vertical="center" wrapText="1"/>
    </xf>
    <xf numFmtId="180" fontId="7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5" fillId="2" borderId="8" xfId="0" applyFont="1" applyFill="1" applyBorder="1" applyAlignment="1">
      <alignment horizontal="center" vertical="center"/>
    </xf>
    <xf numFmtId="181" fontId="13" fillId="0" borderId="5" xfId="1" applyNumberFormat="1" applyFont="1" applyBorder="1" applyAlignment="1">
      <alignment horizontal="center" vertical="center"/>
    </xf>
    <xf numFmtId="0" fontId="15" fillId="0" borderId="0" xfId="0" applyFont="1" applyAlignment="1"/>
    <xf numFmtId="0" fontId="5" fillId="0" borderId="0" xfId="0" applyFont="1" applyFill="1" applyBorder="1" applyAlignment="1">
      <alignment horizontal="distributed" vertical="center"/>
    </xf>
    <xf numFmtId="180" fontId="5" fillId="0" borderId="0" xfId="0" applyNumberFormat="1" applyFont="1" applyFill="1" applyBorder="1" applyAlignment="1">
      <alignment horizontal="center" vertical="center" shrinkToFit="1"/>
    </xf>
    <xf numFmtId="182" fontId="5" fillId="0" borderId="0" xfId="1" applyNumberFormat="1" applyFont="1" applyFill="1" applyBorder="1" applyAlignment="1">
      <alignment horizontal="center" vertical="center"/>
    </xf>
    <xf numFmtId="183" fontId="5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Alignment="1"/>
    <xf numFmtId="3" fontId="5" fillId="0" borderId="0" xfId="0" applyNumberFormat="1" applyFont="1" applyFill="1" applyAlignment="1">
      <alignment horizontal="center"/>
    </xf>
    <xf numFmtId="0" fontId="5" fillId="0" borderId="0" xfId="0" applyFont="1" applyFill="1" applyBorder="1" applyAlignment="1"/>
    <xf numFmtId="0" fontId="5" fillId="0" borderId="0" xfId="0" applyFont="1" applyBorder="1" applyAlignment="1">
      <alignment horizontal="center" vertical="center"/>
    </xf>
    <xf numFmtId="184" fontId="8" fillId="2" borderId="9" xfId="1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22" fontId="5" fillId="0" borderId="0" xfId="0" applyNumberFormat="1" applyFont="1" applyBorder="1" applyAlignment="1">
      <alignment horizontal="center" vertical="center"/>
    </xf>
    <xf numFmtId="185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Alignment="1"/>
    <xf numFmtId="0" fontId="8" fillId="2" borderId="5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vertical="center"/>
    </xf>
    <xf numFmtId="186" fontId="8" fillId="0" borderId="5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11" xfId="0" applyFont="1" applyBorder="1" applyAlignment="1">
      <alignment vertical="center"/>
    </xf>
    <xf numFmtId="187" fontId="8" fillId="0" borderId="5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top"/>
    </xf>
    <xf numFmtId="180" fontId="5" fillId="0" borderId="0" xfId="0" applyNumberFormat="1" applyFont="1" applyAlignment="1"/>
    <xf numFmtId="188" fontId="8" fillId="0" borderId="2" xfId="1" applyNumberFormat="1" applyFont="1" applyBorder="1" applyAlignment="1">
      <alignment vertical="center"/>
    </xf>
    <xf numFmtId="0" fontId="8" fillId="0" borderId="8" xfId="0" applyFont="1" applyBorder="1" applyAlignment="1">
      <alignment horizontal="center" vertical="center"/>
    </xf>
    <xf numFmtId="189" fontId="8" fillId="0" borderId="8" xfId="0" applyNumberFormat="1" applyFont="1" applyBorder="1" applyAlignment="1">
      <alignment horizontal="center" vertical="center"/>
    </xf>
    <xf numFmtId="0" fontId="8" fillId="0" borderId="8" xfId="0" quotePrefix="1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left" vertical="center"/>
    </xf>
    <xf numFmtId="190" fontId="8" fillId="0" borderId="5" xfId="1" applyNumberFormat="1" applyFont="1" applyBorder="1" applyAlignment="1">
      <alignment horizontal="right" vertical="center"/>
    </xf>
    <xf numFmtId="191" fontId="8" fillId="0" borderId="2" xfId="1" applyNumberFormat="1" applyFont="1" applyBorder="1" applyAlignment="1">
      <alignment horizontal="right" vertical="center"/>
    </xf>
    <xf numFmtId="0" fontId="8" fillId="0" borderId="10" xfId="0" quotePrefix="1" applyFont="1" applyBorder="1" applyAlignment="1">
      <alignment horizontal="center" vertical="center"/>
    </xf>
    <xf numFmtId="192" fontId="8" fillId="0" borderId="5" xfId="1" applyNumberFormat="1" applyFont="1" applyBorder="1" applyAlignment="1">
      <alignment horizontal="right" vertical="center"/>
    </xf>
    <xf numFmtId="188" fontId="5" fillId="0" borderId="0" xfId="1" applyNumberFormat="1" applyFont="1" applyBorder="1" applyAlignment="1">
      <alignment vertical="center"/>
    </xf>
    <xf numFmtId="189" fontId="5" fillId="0" borderId="0" xfId="0" applyNumberFormat="1" applyFont="1" applyBorder="1" applyAlignment="1">
      <alignment horizontal="center" vertical="center"/>
    </xf>
    <xf numFmtId="0" fontId="5" fillId="0" borderId="0" xfId="0" quotePrefix="1" applyFont="1" applyBorder="1" applyAlignment="1">
      <alignment horizontal="center" vertical="center"/>
    </xf>
    <xf numFmtId="193" fontId="5" fillId="0" borderId="0" xfId="1" applyNumberFormat="1" applyFont="1" applyBorder="1" applyAlignment="1">
      <alignment horizontal="right" vertical="center"/>
    </xf>
    <xf numFmtId="0" fontId="16" fillId="0" borderId="0" xfId="0" applyFont="1" applyBorder="1" applyAlignment="1"/>
    <xf numFmtId="195" fontId="8" fillId="0" borderId="8" xfId="0" applyNumberFormat="1" applyFont="1" applyBorder="1" applyAlignment="1">
      <alignment vertical="center"/>
    </xf>
    <xf numFmtId="196" fontId="8" fillId="0" borderId="4" xfId="1" applyNumberFormat="1" applyFont="1" applyBorder="1" applyAlignment="1">
      <alignment horizontal="center" vertical="center"/>
    </xf>
    <xf numFmtId="197" fontId="8" fillId="0" borderId="5" xfId="1" applyNumberFormat="1" applyFont="1" applyBorder="1" applyAlignment="1">
      <alignment vertical="center"/>
    </xf>
    <xf numFmtId="198" fontId="8" fillId="0" borderId="10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199" fontId="8" fillId="0" borderId="11" xfId="1" applyNumberFormat="1" applyFont="1" applyBorder="1" applyAlignment="1">
      <alignment horizontal="center" vertical="center"/>
    </xf>
    <xf numFmtId="200" fontId="8" fillId="0" borderId="12" xfId="1" applyNumberFormat="1" applyFont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2" xfId="0" applyFont="1" applyBorder="1" applyAlignment="1"/>
    <xf numFmtId="0" fontId="8" fillId="0" borderId="8" xfId="0" applyFont="1" applyBorder="1" applyAlignment="1"/>
    <xf numFmtId="197" fontId="17" fillId="2" borderId="9" xfId="0" applyNumberFormat="1" applyFont="1" applyFill="1" applyBorder="1" applyAlignment="1">
      <alignment vertical="center"/>
    </xf>
    <xf numFmtId="197" fontId="5" fillId="0" borderId="0" xfId="0" applyNumberFormat="1" applyFont="1" applyFill="1" applyBorder="1" applyAlignment="1">
      <alignment vertical="center"/>
    </xf>
    <xf numFmtId="194" fontId="8" fillId="0" borderId="14" xfId="0" applyNumberFormat="1" applyFont="1" applyBorder="1" applyAlignment="1">
      <alignment horizontal="left" vertical="center" indent="5"/>
    </xf>
    <xf numFmtId="0" fontId="11" fillId="0" borderId="15" xfId="0" applyFont="1" applyBorder="1" applyAlignment="1">
      <alignment horizontal="center" vertical="center"/>
    </xf>
    <xf numFmtId="195" fontId="8" fillId="0" borderId="14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201" fontId="8" fillId="0" borderId="15" xfId="1" applyNumberFormat="1" applyFont="1" applyBorder="1" applyAlignment="1">
      <alignment vertical="center"/>
    </xf>
    <xf numFmtId="200" fontId="8" fillId="0" borderId="13" xfId="1" applyNumberFormat="1" applyFont="1" applyBorder="1" applyAlignment="1">
      <alignment vertical="center"/>
    </xf>
    <xf numFmtId="195" fontId="8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195" fontId="8" fillId="0" borderId="10" xfId="0" applyNumberFormat="1" applyFont="1" applyBorder="1" applyAlignment="1">
      <alignment vertical="center"/>
    </xf>
    <xf numFmtId="197" fontId="8" fillId="0" borderId="17" xfId="1" applyNumberFormat="1" applyFont="1" applyBorder="1" applyAlignment="1">
      <alignment vertical="center"/>
    </xf>
    <xf numFmtId="0" fontId="8" fillId="0" borderId="15" xfId="0" applyFont="1" applyBorder="1" applyAlignment="1">
      <alignment horizontal="left" vertical="center"/>
    </xf>
    <xf numFmtId="202" fontId="8" fillId="0" borderId="14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194" fontId="8" fillId="0" borderId="6" xfId="0" applyNumberFormat="1" applyFont="1" applyBorder="1" applyAlignment="1">
      <alignment horizontal="left" vertical="center" indent="5"/>
    </xf>
    <xf numFmtId="202" fontId="8" fillId="0" borderId="6" xfId="0" applyNumberFormat="1" applyFont="1" applyBorder="1" applyAlignment="1">
      <alignment vertical="center"/>
    </xf>
    <xf numFmtId="202" fontId="8" fillId="0" borderId="7" xfId="0" applyNumberFormat="1" applyFont="1" applyBorder="1" applyAlignment="1">
      <alignment vertical="center"/>
    </xf>
    <xf numFmtId="0" fontId="8" fillId="2" borderId="14" xfId="0" applyFont="1" applyFill="1" applyBorder="1" applyAlignment="1">
      <alignment horizontal="center" vertical="center"/>
    </xf>
    <xf numFmtId="0" fontId="8" fillId="0" borderId="14" xfId="0" applyFont="1" applyBorder="1" applyAlignment="1"/>
    <xf numFmtId="0" fontId="8" fillId="0" borderId="1" xfId="0" applyFont="1" applyBorder="1" applyAlignment="1"/>
    <xf numFmtId="197" fontId="17" fillId="2" borderId="18" xfId="0" applyNumberFormat="1" applyFont="1" applyFill="1" applyBorder="1" applyAlignment="1">
      <alignment vertical="center"/>
    </xf>
    <xf numFmtId="0" fontId="8" fillId="0" borderId="10" xfId="0" applyFont="1" applyBorder="1" applyAlignment="1"/>
    <xf numFmtId="0" fontId="11" fillId="0" borderId="15" xfId="0" applyFont="1" applyBorder="1" applyAlignment="1">
      <alignment horizontal="left" vertical="center"/>
    </xf>
    <xf numFmtId="0" fontId="18" fillId="0" borderId="0" xfId="0" applyFont="1" applyAlignment="1"/>
    <xf numFmtId="0" fontId="22" fillId="0" borderId="0" xfId="2" applyFont="1"/>
    <xf numFmtId="0" fontId="20" fillId="0" borderId="0" xfId="2" applyFont="1" applyAlignment="1">
      <alignment horizontal="left"/>
    </xf>
    <xf numFmtId="0" fontId="22" fillId="0" borderId="0" xfId="2" applyNumberFormat="1" applyFont="1" applyBorder="1" applyProtection="1">
      <protection locked="0"/>
    </xf>
    <xf numFmtId="0" fontId="22" fillId="0" borderId="0" xfId="2" applyFont="1" applyBorder="1"/>
    <xf numFmtId="38" fontId="22" fillId="0" borderId="0" xfId="3" applyFont="1"/>
    <xf numFmtId="0" fontId="22" fillId="0" borderId="0" xfId="2" quotePrefix="1" applyFont="1" applyAlignment="1">
      <alignment horizontal="left"/>
    </xf>
    <xf numFmtId="197" fontId="24" fillId="0" borderId="0" xfId="2" applyNumberFormat="1" applyFont="1" applyBorder="1" applyAlignment="1">
      <alignment horizontal="left"/>
    </xf>
    <xf numFmtId="38" fontId="22" fillId="0" borderId="0" xfId="3" quotePrefix="1" applyFont="1" applyBorder="1" applyAlignment="1">
      <alignment horizontal="right"/>
    </xf>
    <xf numFmtId="0" fontId="5" fillId="0" borderId="0" xfId="2" applyFont="1" applyBorder="1" applyAlignment="1">
      <alignment horizontal="left"/>
    </xf>
    <xf numFmtId="0" fontId="8" fillId="0" borderId="5" xfId="2" applyNumberFormat="1" applyFont="1" applyBorder="1" applyAlignment="1" applyProtection="1">
      <alignment horizontal="center"/>
      <protection locked="0"/>
    </xf>
    <xf numFmtId="0" fontId="22" fillId="0" borderId="5" xfId="2" applyNumberFormat="1" applyFont="1" applyBorder="1" applyAlignment="1" applyProtection="1">
      <alignment horizontal="center"/>
      <protection locked="0"/>
    </xf>
    <xf numFmtId="0" fontId="22" fillId="0" borderId="5" xfId="2" applyFont="1" applyBorder="1" applyAlignment="1">
      <alignment horizontal="center"/>
    </xf>
    <xf numFmtId="38" fontId="21" fillId="0" borderId="5" xfId="3" applyFont="1" applyBorder="1" applyAlignment="1">
      <alignment vertical="center"/>
    </xf>
    <xf numFmtId="0" fontId="22" fillId="0" borderId="5" xfId="2" applyNumberFormat="1" applyFont="1" applyBorder="1" applyProtection="1">
      <protection locked="0"/>
    </xf>
    <xf numFmtId="0" fontId="22" fillId="3" borderId="5" xfId="2" applyNumberFormat="1" applyFont="1" applyFill="1" applyBorder="1" applyAlignment="1" applyProtection="1">
      <alignment horizontal="center"/>
      <protection locked="0"/>
    </xf>
    <xf numFmtId="38" fontId="21" fillId="3" borderId="5" xfId="3" applyFont="1" applyFill="1" applyBorder="1" applyAlignment="1">
      <alignment vertical="center"/>
    </xf>
    <xf numFmtId="0" fontId="22" fillId="3" borderId="5" xfId="2" applyNumberFormat="1" applyFont="1" applyFill="1" applyBorder="1" applyProtection="1">
      <protection locked="0"/>
    </xf>
    <xf numFmtId="203" fontId="22" fillId="3" borderId="5" xfId="2" applyNumberFormat="1" applyFont="1" applyFill="1" applyBorder="1" applyProtection="1">
      <protection locked="0"/>
    </xf>
    <xf numFmtId="0" fontId="8" fillId="0" borderId="0" xfId="2" applyFont="1"/>
    <xf numFmtId="0" fontId="8" fillId="0" borderId="0" xfId="2" applyFont="1" applyAlignment="1"/>
    <xf numFmtId="0" fontId="7" fillId="0" borderId="0" xfId="2" applyFont="1"/>
    <xf numFmtId="0" fontId="8" fillId="0" borderId="0" xfId="2" applyFont="1" applyBorder="1"/>
    <xf numFmtId="0" fontId="13" fillId="0" borderId="0" xfId="2" applyFont="1" applyBorder="1" applyAlignment="1">
      <alignment horizontal="right"/>
    </xf>
    <xf numFmtId="0" fontId="13" fillId="0" borderId="0" xfId="2" applyFont="1" applyBorder="1"/>
    <xf numFmtId="197" fontId="8" fillId="0" borderId="0" xfId="2" applyNumberFormat="1" applyFont="1" applyBorder="1"/>
    <xf numFmtId="197" fontId="8" fillId="0" borderId="0" xfId="3" applyNumberFormat="1" applyFont="1" applyBorder="1"/>
    <xf numFmtId="0" fontId="7" fillId="0" borderId="0" xfId="2" applyFont="1" applyBorder="1"/>
    <xf numFmtId="0" fontId="8" fillId="0" borderId="0" xfId="2" applyFont="1" applyBorder="1" applyAlignment="1">
      <alignment horizontal="center"/>
    </xf>
    <xf numFmtId="197" fontId="22" fillId="0" borderId="0" xfId="2" applyNumberFormat="1" applyFont="1" applyBorder="1" applyAlignment="1">
      <alignment horizontal="left"/>
    </xf>
    <xf numFmtId="204" fontId="8" fillId="0" borderId="16" xfId="1" applyNumberFormat="1" applyFont="1" applyBorder="1" applyAlignment="1">
      <alignment vertical="center"/>
    </xf>
    <xf numFmtId="204" fontId="8" fillId="0" borderId="11" xfId="1" applyNumberFormat="1" applyFont="1" applyBorder="1" applyAlignment="1">
      <alignment vertical="center"/>
    </xf>
    <xf numFmtId="0" fontId="8" fillId="0" borderId="10" xfId="0" applyFont="1" applyBorder="1" applyAlignment="1">
      <alignment horizontal="left" vertical="center"/>
    </xf>
    <xf numFmtId="194" fontId="8" fillId="0" borderId="8" xfId="0" applyNumberFormat="1" applyFont="1" applyBorder="1" applyAlignment="1">
      <alignment vertical="center"/>
    </xf>
    <xf numFmtId="0" fontId="8" fillId="0" borderId="8" xfId="0" applyFont="1" applyBorder="1" applyAlignment="1">
      <alignment horizontal="right" vertical="center"/>
    </xf>
    <xf numFmtId="205" fontId="8" fillId="0" borderId="8" xfId="0" applyNumberFormat="1" applyFont="1" applyBorder="1" applyAlignment="1">
      <alignment vertical="center"/>
    </xf>
    <xf numFmtId="208" fontId="8" fillId="0" borderId="8" xfId="0" applyNumberFormat="1" applyFont="1" applyBorder="1" applyAlignment="1">
      <alignment horizontal="left" vertical="center" indent="5"/>
    </xf>
    <xf numFmtId="208" fontId="8" fillId="0" borderId="10" xfId="0" applyNumberFormat="1" applyFont="1" applyBorder="1" applyAlignment="1">
      <alignment horizontal="left" vertical="center" indent="5"/>
    </xf>
    <xf numFmtId="207" fontId="8" fillId="0" borderId="16" xfId="0" applyNumberFormat="1" applyFont="1" applyBorder="1" applyAlignment="1">
      <alignment horizontal="left" vertical="center"/>
    </xf>
    <xf numFmtId="205" fontId="8" fillId="0" borderId="4" xfId="0" applyNumberFormat="1" applyFont="1" applyBorder="1" applyAlignment="1">
      <alignment horizontal="left" vertical="center"/>
    </xf>
    <xf numFmtId="205" fontId="8" fillId="0" borderId="11" xfId="0" applyNumberFormat="1" applyFont="1" applyBorder="1" applyAlignment="1">
      <alignment horizontal="left" vertical="center"/>
    </xf>
    <xf numFmtId="208" fontId="8" fillId="0" borderId="7" xfId="0" applyNumberFormat="1" applyFont="1" applyBorder="1" applyAlignment="1">
      <alignment horizontal="left" vertical="center" indent="5"/>
    </xf>
    <xf numFmtId="206" fontId="8" fillId="0" borderId="6" xfId="0" applyNumberFormat="1" applyFont="1" applyBorder="1" applyAlignment="1">
      <alignment horizontal="left" vertical="center" indent="5"/>
    </xf>
    <xf numFmtId="38" fontId="21" fillId="4" borderId="5" xfId="3" applyFont="1" applyFill="1" applyBorder="1" applyAlignment="1">
      <alignment vertical="center"/>
    </xf>
    <xf numFmtId="200" fontId="8" fillId="0" borderId="5" xfId="1" applyNumberFormat="1" applyFont="1" applyBorder="1" applyAlignment="1">
      <alignment vertical="center"/>
    </xf>
    <xf numFmtId="205" fontId="8" fillId="0" borderId="15" xfId="0" applyNumberFormat="1" applyFont="1" applyBorder="1" applyAlignment="1">
      <alignment horizontal="left" vertical="center"/>
    </xf>
    <xf numFmtId="204" fontId="8" fillId="0" borderId="15" xfId="1" applyNumberFormat="1" applyFont="1" applyBorder="1" applyAlignment="1">
      <alignment vertical="center"/>
    </xf>
    <xf numFmtId="200" fontId="8" fillId="0" borderId="20" xfId="1" applyNumberFormat="1" applyFont="1" applyBorder="1" applyAlignment="1">
      <alignment vertical="center"/>
    </xf>
    <xf numFmtId="200" fontId="8" fillId="0" borderId="17" xfId="1" applyNumberFormat="1" applyFont="1" applyBorder="1" applyAlignment="1">
      <alignment vertical="center"/>
    </xf>
    <xf numFmtId="200" fontId="8" fillId="0" borderId="12" xfId="1" applyNumberFormat="1" applyFont="1" applyFill="1" applyBorder="1" applyAlignment="1">
      <alignment vertical="center"/>
    </xf>
    <xf numFmtId="202" fontId="8" fillId="0" borderId="1" xfId="0" applyNumberFormat="1" applyFont="1" applyBorder="1" applyAlignment="1">
      <alignment vertical="center"/>
    </xf>
    <xf numFmtId="200" fontId="8" fillId="0" borderId="15" xfId="1" applyNumberFormat="1" applyFont="1" applyBorder="1" applyAlignment="1">
      <alignment vertical="center"/>
    </xf>
    <xf numFmtId="200" fontId="8" fillId="0" borderId="21" xfId="1" applyNumberFormat="1" applyFont="1" applyBorder="1" applyAlignment="1">
      <alignment vertical="center"/>
    </xf>
    <xf numFmtId="0" fontId="25" fillId="0" borderId="0" xfId="0" applyFont="1" applyBorder="1" applyAlignment="1">
      <alignment horizontal="left" vertical="top"/>
    </xf>
    <xf numFmtId="0" fontId="8" fillId="2" borderId="13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12" fillId="2" borderId="17" xfId="0" applyFont="1" applyFill="1" applyBorder="1" applyAlignme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84" fontId="7" fillId="0" borderId="0" xfId="1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20" fillId="0" borderId="0" xfId="2" applyFont="1" applyBorder="1" applyAlignment="1">
      <alignment horizontal="center"/>
    </xf>
    <xf numFmtId="0" fontId="23" fillId="0" borderId="5" xfId="2" applyFont="1" applyBorder="1" applyAlignment="1">
      <alignment vertical="center"/>
    </xf>
  </cellXfs>
  <cellStyles count="4">
    <cellStyle name="桁区切り" xfId="1" builtinId="6"/>
    <cellStyle name="桁区切り 2" xfId="3"/>
    <cellStyle name="標準" xfId="0" builtinId="0"/>
    <cellStyle name="標準_任継名簿" xfId="2"/>
  </cellStyles>
  <dxfs count="0"/>
  <tableStyles count="0" defaultTableStyle="TableStyleMedium2" defaultPivotStyle="PivotStyleLight16"/>
  <colors>
    <mruColors>
      <color rgb="FFCCFF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50</xdr:row>
      <xdr:rowOff>0</xdr:rowOff>
    </xdr:from>
    <xdr:to>
      <xdr:col>6</xdr:col>
      <xdr:colOff>0</xdr:colOff>
      <xdr:row>51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ShapeType="1"/>
        </xdr:cNvSpPr>
      </xdr:nvSpPr>
      <xdr:spPr bwMode="auto">
        <a:xfrm flipH="1">
          <a:off x="1257300" y="10496550"/>
          <a:ext cx="5257800" cy="276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28</xdr:row>
      <xdr:rowOff>0</xdr:rowOff>
    </xdr:from>
    <xdr:to>
      <xdr:col>6</xdr:col>
      <xdr:colOff>0</xdr:colOff>
      <xdr:row>29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1257300" y="6372225"/>
          <a:ext cx="5257800" cy="276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40</xdr:row>
      <xdr:rowOff>0</xdr:rowOff>
    </xdr:from>
    <xdr:to>
      <xdr:col>6</xdr:col>
      <xdr:colOff>0</xdr:colOff>
      <xdr:row>41</xdr:row>
      <xdr:rowOff>0</xdr:rowOff>
    </xdr:to>
    <xdr:sp macro="" textlink="">
      <xdr:nvSpPr>
        <xdr:cNvPr id="4" name="Line 9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ShapeType="1"/>
        </xdr:cNvSpPr>
      </xdr:nvSpPr>
      <xdr:spPr bwMode="auto">
        <a:xfrm flipH="1">
          <a:off x="1257300" y="8582025"/>
          <a:ext cx="5257800" cy="276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114300</xdr:colOff>
      <xdr:row>3</xdr:row>
      <xdr:rowOff>47625</xdr:rowOff>
    </xdr:from>
    <xdr:to>
      <xdr:col>0</xdr:col>
      <xdr:colOff>752475</xdr:colOff>
      <xdr:row>3</xdr:row>
      <xdr:rowOff>200025</xdr:rowOff>
    </xdr:to>
    <xdr:sp macro="" textlink="">
      <xdr:nvSpPr>
        <xdr:cNvPr id="5" name="Rectangle 10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114300" y="895350"/>
          <a:ext cx="638175" cy="152400"/>
        </a:xfrm>
        <a:prstGeom prst="rect">
          <a:avLst/>
        </a:prstGeom>
        <a:noFill/>
        <a:ln w="28575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D8B1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41</xdr:row>
      <xdr:rowOff>0</xdr:rowOff>
    </xdr:from>
    <xdr:to>
      <xdr:col>6</xdr:col>
      <xdr:colOff>0</xdr:colOff>
      <xdr:row>42</xdr:row>
      <xdr:rowOff>0</xdr:rowOff>
    </xdr:to>
    <xdr:sp macro="" textlink="">
      <xdr:nvSpPr>
        <xdr:cNvPr id="6" name="Line 1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>
          <a:spLocks noChangeShapeType="1"/>
        </xdr:cNvSpPr>
      </xdr:nvSpPr>
      <xdr:spPr bwMode="auto">
        <a:xfrm flipH="1">
          <a:off x="1257300" y="8858250"/>
          <a:ext cx="5257800" cy="276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51</xdr:row>
      <xdr:rowOff>0</xdr:rowOff>
    </xdr:from>
    <xdr:to>
      <xdr:col>6</xdr:col>
      <xdr:colOff>0</xdr:colOff>
      <xdr:row>52</xdr:row>
      <xdr:rowOff>0</xdr:rowOff>
    </xdr:to>
    <xdr:sp macro="" textlink="">
      <xdr:nvSpPr>
        <xdr:cNvPr id="7" name="Line 1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>
          <a:spLocks noChangeShapeType="1"/>
        </xdr:cNvSpPr>
      </xdr:nvSpPr>
      <xdr:spPr bwMode="auto">
        <a:xfrm flipH="1">
          <a:off x="1254125" y="10668000"/>
          <a:ext cx="5286375" cy="2698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IE01S\SV-DATA\&#20849;&#28168;&#12487;&#12540;&#12479;\&#20445;&#38522;&#35506;\&#36039;&#26684;&#35519;&#23450;&#20418;\&#35519;&#23450;&#20418;\&#20219;&#32153;&#38306;&#20418;\&#20219;&#32153;&#21517;&#3180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前納額"/>
      <sheetName val="掛金通知"/>
      <sheetName val="Module1"/>
      <sheetName val="任継名簿"/>
      <sheetName val="任継名簿  (10.4～12.3喪)"/>
      <sheetName val="任継名簿  (～10.3喪)"/>
      <sheetName val="任継名簿 (DB張付用）"/>
      <sheetName val="台帳"/>
      <sheetName val="納付"/>
      <sheetName val="証明書"/>
      <sheetName val="証明書 (2)"/>
      <sheetName val="任継（監査）"/>
      <sheetName val="試算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tabSelected="1" zoomScaleNormal="100" workbookViewId="0">
      <selection activeCell="B7" sqref="B7"/>
    </sheetView>
  </sheetViews>
  <sheetFormatPr defaultRowHeight="12"/>
  <cols>
    <col min="1" max="1" width="16.5" style="3" customWidth="1"/>
    <col min="2" max="2" width="22.75" style="3" customWidth="1"/>
    <col min="3" max="3" width="21" style="3" customWidth="1"/>
    <col min="4" max="4" width="17.25" style="3" bestFit="1" customWidth="1"/>
    <col min="5" max="5" width="3.125" style="3" customWidth="1"/>
    <col min="6" max="6" width="12.75" style="3" bestFit="1" customWidth="1"/>
    <col min="7" max="7" width="17.75" style="3" customWidth="1"/>
    <col min="8" max="9" width="9" style="2"/>
    <col min="10" max="256" width="9" style="3"/>
    <col min="257" max="257" width="16.5" style="3" customWidth="1"/>
    <col min="258" max="258" width="19.125" style="3" customWidth="1"/>
    <col min="259" max="259" width="17.625" style="3" customWidth="1"/>
    <col min="260" max="260" width="16" style="3" customWidth="1"/>
    <col min="261" max="261" width="3.125" style="3" customWidth="1"/>
    <col min="262" max="262" width="13.125" style="3" customWidth="1"/>
    <col min="263" max="263" width="17" style="3" customWidth="1"/>
    <col min="264" max="512" width="9" style="3"/>
    <col min="513" max="513" width="16.5" style="3" customWidth="1"/>
    <col min="514" max="514" width="19.125" style="3" customWidth="1"/>
    <col min="515" max="515" width="17.625" style="3" customWidth="1"/>
    <col min="516" max="516" width="16" style="3" customWidth="1"/>
    <col min="517" max="517" width="3.125" style="3" customWidth="1"/>
    <col min="518" max="518" width="13.125" style="3" customWidth="1"/>
    <col min="519" max="519" width="17" style="3" customWidth="1"/>
    <col min="520" max="768" width="9" style="3"/>
    <col min="769" max="769" width="16.5" style="3" customWidth="1"/>
    <col min="770" max="770" width="19.125" style="3" customWidth="1"/>
    <col min="771" max="771" width="17.625" style="3" customWidth="1"/>
    <col min="772" max="772" width="16" style="3" customWidth="1"/>
    <col min="773" max="773" width="3.125" style="3" customWidth="1"/>
    <col min="774" max="774" width="13.125" style="3" customWidth="1"/>
    <col min="775" max="775" width="17" style="3" customWidth="1"/>
    <col min="776" max="1024" width="9" style="3"/>
    <col min="1025" max="1025" width="16.5" style="3" customWidth="1"/>
    <col min="1026" max="1026" width="19.125" style="3" customWidth="1"/>
    <col min="1027" max="1027" width="17.625" style="3" customWidth="1"/>
    <col min="1028" max="1028" width="16" style="3" customWidth="1"/>
    <col min="1029" max="1029" width="3.125" style="3" customWidth="1"/>
    <col min="1030" max="1030" width="13.125" style="3" customWidth="1"/>
    <col min="1031" max="1031" width="17" style="3" customWidth="1"/>
    <col min="1032" max="1280" width="9" style="3"/>
    <col min="1281" max="1281" width="16.5" style="3" customWidth="1"/>
    <col min="1282" max="1282" width="19.125" style="3" customWidth="1"/>
    <col min="1283" max="1283" width="17.625" style="3" customWidth="1"/>
    <col min="1284" max="1284" width="16" style="3" customWidth="1"/>
    <col min="1285" max="1285" width="3.125" style="3" customWidth="1"/>
    <col min="1286" max="1286" width="13.125" style="3" customWidth="1"/>
    <col min="1287" max="1287" width="17" style="3" customWidth="1"/>
    <col min="1288" max="1536" width="9" style="3"/>
    <col min="1537" max="1537" width="16.5" style="3" customWidth="1"/>
    <col min="1538" max="1538" width="19.125" style="3" customWidth="1"/>
    <col min="1539" max="1539" width="17.625" style="3" customWidth="1"/>
    <col min="1540" max="1540" width="16" style="3" customWidth="1"/>
    <col min="1541" max="1541" width="3.125" style="3" customWidth="1"/>
    <col min="1542" max="1542" width="13.125" style="3" customWidth="1"/>
    <col min="1543" max="1543" width="17" style="3" customWidth="1"/>
    <col min="1544" max="1792" width="9" style="3"/>
    <col min="1793" max="1793" width="16.5" style="3" customWidth="1"/>
    <col min="1794" max="1794" width="19.125" style="3" customWidth="1"/>
    <col min="1795" max="1795" width="17.625" style="3" customWidth="1"/>
    <col min="1796" max="1796" width="16" style="3" customWidth="1"/>
    <col min="1797" max="1797" width="3.125" style="3" customWidth="1"/>
    <col min="1798" max="1798" width="13.125" style="3" customWidth="1"/>
    <col min="1799" max="1799" width="17" style="3" customWidth="1"/>
    <col min="1800" max="2048" width="9" style="3"/>
    <col min="2049" max="2049" width="16.5" style="3" customWidth="1"/>
    <col min="2050" max="2050" width="19.125" style="3" customWidth="1"/>
    <col min="2051" max="2051" width="17.625" style="3" customWidth="1"/>
    <col min="2052" max="2052" width="16" style="3" customWidth="1"/>
    <col min="2053" max="2053" width="3.125" style="3" customWidth="1"/>
    <col min="2054" max="2054" width="13.125" style="3" customWidth="1"/>
    <col min="2055" max="2055" width="17" style="3" customWidth="1"/>
    <col min="2056" max="2304" width="9" style="3"/>
    <col min="2305" max="2305" width="16.5" style="3" customWidth="1"/>
    <col min="2306" max="2306" width="19.125" style="3" customWidth="1"/>
    <col min="2307" max="2307" width="17.625" style="3" customWidth="1"/>
    <col min="2308" max="2308" width="16" style="3" customWidth="1"/>
    <col min="2309" max="2309" width="3.125" style="3" customWidth="1"/>
    <col min="2310" max="2310" width="13.125" style="3" customWidth="1"/>
    <col min="2311" max="2311" width="17" style="3" customWidth="1"/>
    <col min="2312" max="2560" width="9" style="3"/>
    <col min="2561" max="2561" width="16.5" style="3" customWidth="1"/>
    <col min="2562" max="2562" width="19.125" style="3" customWidth="1"/>
    <col min="2563" max="2563" width="17.625" style="3" customWidth="1"/>
    <col min="2564" max="2564" width="16" style="3" customWidth="1"/>
    <col min="2565" max="2565" width="3.125" style="3" customWidth="1"/>
    <col min="2566" max="2566" width="13.125" style="3" customWidth="1"/>
    <col min="2567" max="2567" width="17" style="3" customWidth="1"/>
    <col min="2568" max="2816" width="9" style="3"/>
    <col min="2817" max="2817" width="16.5" style="3" customWidth="1"/>
    <col min="2818" max="2818" width="19.125" style="3" customWidth="1"/>
    <col min="2819" max="2819" width="17.625" style="3" customWidth="1"/>
    <col min="2820" max="2820" width="16" style="3" customWidth="1"/>
    <col min="2821" max="2821" width="3.125" style="3" customWidth="1"/>
    <col min="2822" max="2822" width="13.125" style="3" customWidth="1"/>
    <col min="2823" max="2823" width="17" style="3" customWidth="1"/>
    <col min="2824" max="3072" width="9" style="3"/>
    <col min="3073" max="3073" width="16.5" style="3" customWidth="1"/>
    <col min="3074" max="3074" width="19.125" style="3" customWidth="1"/>
    <col min="3075" max="3075" width="17.625" style="3" customWidth="1"/>
    <col min="3076" max="3076" width="16" style="3" customWidth="1"/>
    <col min="3077" max="3077" width="3.125" style="3" customWidth="1"/>
    <col min="3078" max="3078" width="13.125" style="3" customWidth="1"/>
    <col min="3079" max="3079" width="17" style="3" customWidth="1"/>
    <col min="3080" max="3328" width="9" style="3"/>
    <col min="3329" max="3329" width="16.5" style="3" customWidth="1"/>
    <col min="3330" max="3330" width="19.125" style="3" customWidth="1"/>
    <col min="3331" max="3331" width="17.625" style="3" customWidth="1"/>
    <col min="3332" max="3332" width="16" style="3" customWidth="1"/>
    <col min="3333" max="3333" width="3.125" style="3" customWidth="1"/>
    <col min="3334" max="3334" width="13.125" style="3" customWidth="1"/>
    <col min="3335" max="3335" width="17" style="3" customWidth="1"/>
    <col min="3336" max="3584" width="9" style="3"/>
    <col min="3585" max="3585" width="16.5" style="3" customWidth="1"/>
    <col min="3586" max="3586" width="19.125" style="3" customWidth="1"/>
    <col min="3587" max="3587" width="17.625" style="3" customWidth="1"/>
    <col min="3588" max="3588" width="16" style="3" customWidth="1"/>
    <col min="3589" max="3589" width="3.125" style="3" customWidth="1"/>
    <col min="3590" max="3590" width="13.125" style="3" customWidth="1"/>
    <col min="3591" max="3591" width="17" style="3" customWidth="1"/>
    <col min="3592" max="3840" width="9" style="3"/>
    <col min="3841" max="3841" width="16.5" style="3" customWidth="1"/>
    <col min="3842" max="3842" width="19.125" style="3" customWidth="1"/>
    <col min="3843" max="3843" width="17.625" style="3" customWidth="1"/>
    <col min="3844" max="3844" width="16" style="3" customWidth="1"/>
    <col min="3845" max="3845" width="3.125" style="3" customWidth="1"/>
    <col min="3846" max="3846" width="13.125" style="3" customWidth="1"/>
    <col min="3847" max="3847" width="17" style="3" customWidth="1"/>
    <col min="3848" max="4096" width="9" style="3"/>
    <col min="4097" max="4097" width="16.5" style="3" customWidth="1"/>
    <col min="4098" max="4098" width="19.125" style="3" customWidth="1"/>
    <col min="4099" max="4099" width="17.625" style="3" customWidth="1"/>
    <col min="4100" max="4100" width="16" style="3" customWidth="1"/>
    <col min="4101" max="4101" width="3.125" style="3" customWidth="1"/>
    <col min="4102" max="4102" width="13.125" style="3" customWidth="1"/>
    <col min="4103" max="4103" width="17" style="3" customWidth="1"/>
    <col min="4104" max="4352" width="9" style="3"/>
    <col min="4353" max="4353" width="16.5" style="3" customWidth="1"/>
    <col min="4354" max="4354" width="19.125" style="3" customWidth="1"/>
    <col min="4355" max="4355" width="17.625" style="3" customWidth="1"/>
    <col min="4356" max="4356" width="16" style="3" customWidth="1"/>
    <col min="4357" max="4357" width="3.125" style="3" customWidth="1"/>
    <col min="4358" max="4358" width="13.125" style="3" customWidth="1"/>
    <col min="4359" max="4359" width="17" style="3" customWidth="1"/>
    <col min="4360" max="4608" width="9" style="3"/>
    <col min="4609" max="4609" width="16.5" style="3" customWidth="1"/>
    <col min="4610" max="4610" width="19.125" style="3" customWidth="1"/>
    <col min="4611" max="4611" width="17.625" style="3" customWidth="1"/>
    <col min="4612" max="4612" width="16" style="3" customWidth="1"/>
    <col min="4613" max="4613" width="3.125" style="3" customWidth="1"/>
    <col min="4614" max="4614" width="13.125" style="3" customWidth="1"/>
    <col min="4615" max="4615" width="17" style="3" customWidth="1"/>
    <col min="4616" max="4864" width="9" style="3"/>
    <col min="4865" max="4865" width="16.5" style="3" customWidth="1"/>
    <col min="4866" max="4866" width="19.125" style="3" customWidth="1"/>
    <col min="4867" max="4867" width="17.625" style="3" customWidth="1"/>
    <col min="4868" max="4868" width="16" style="3" customWidth="1"/>
    <col min="4869" max="4869" width="3.125" style="3" customWidth="1"/>
    <col min="4870" max="4870" width="13.125" style="3" customWidth="1"/>
    <col min="4871" max="4871" width="17" style="3" customWidth="1"/>
    <col min="4872" max="5120" width="9" style="3"/>
    <col min="5121" max="5121" width="16.5" style="3" customWidth="1"/>
    <col min="5122" max="5122" width="19.125" style="3" customWidth="1"/>
    <col min="5123" max="5123" width="17.625" style="3" customWidth="1"/>
    <col min="5124" max="5124" width="16" style="3" customWidth="1"/>
    <col min="5125" max="5125" width="3.125" style="3" customWidth="1"/>
    <col min="5126" max="5126" width="13.125" style="3" customWidth="1"/>
    <col min="5127" max="5127" width="17" style="3" customWidth="1"/>
    <col min="5128" max="5376" width="9" style="3"/>
    <col min="5377" max="5377" width="16.5" style="3" customWidth="1"/>
    <col min="5378" max="5378" width="19.125" style="3" customWidth="1"/>
    <col min="5379" max="5379" width="17.625" style="3" customWidth="1"/>
    <col min="5380" max="5380" width="16" style="3" customWidth="1"/>
    <col min="5381" max="5381" width="3.125" style="3" customWidth="1"/>
    <col min="5382" max="5382" width="13.125" style="3" customWidth="1"/>
    <col min="5383" max="5383" width="17" style="3" customWidth="1"/>
    <col min="5384" max="5632" width="9" style="3"/>
    <col min="5633" max="5633" width="16.5" style="3" customWidth="1"/>
    <col min="5634" max="5634" width="19.125" style="3" customWidth="1"/>
    <col min="5635" max="5635" width="17.625" style="3" customWidth="1"/>
    <col min="5636" max="5636" width="16" style="3" customWidth="1"/>
    <col min="5637" max="5637" width="3.125" style="3" customWidth="1"/>
    <col min="5638" max="5638" width="13.125" style="3" customWidth="1"/>
    <col min="5639" max="5639" width="17" style="3" customWidth="1"/>
    <col min="5640" max="5888" width="9" style="3"/>
    <col min="5889" max="5889" width="16.5" style="3" customWidth="1"/>
    <col min="5890" max="5890" width="19.125" style="3" customWidth="1"/>
    <col min="5891" max="5891" width="17.625" style="3" customWidth="1"/>
    <col min="5892" max="5892" width="16" style="3" customWidth="1"/>
    <col min="5893" max="5893" width="3.125" style="3" customWidth="1"/>
    <col min="5894" max="5894" width="13.125" style="3" customWidth="1"/>
    <col min="5895" max="5895" width="17" style="3" customWidth="1"/>
    <col min="5896" max="6144" width="9" style="3"/>
    <col min="6145" max="6145" width="16.5" style="3" customWidth="1"/>
    <col min="6146" max="6146" width="19.125" style="3" customWidth="1"/>
    <col min="6147" max="6147" width="17.625" style="3" customWidth="1"/>
    <col min="6148" max="6148" width="16" style="3" customWidth="1"/>
    <col min="6149" max="6149" width="3.125" style="3" customWidth="1"/>
    <col min="6150" max="6150" width="13.125" style="3" customWidth="1"/>
    <col min="6151" max="6151" width="17" style="3" customWidth="1"/>
    <col min="6152" max="6400" width="9" style="3"/>
    <col min="6401" max="6401" width="16.5" style="3" customWidth="1"/>
    <col min="6402" max="6402" width="19.125" style="3" customWidth="1"/>
    <col min="6403" max="6403" width="17.625" style="3" customWidth="1"/>
    <col min="6404" max="6404" width="16" style="3" customWidth="1"/>
    <col min="6405" max="6405" width="3.125" style="3" customWidth="1"/>
    <col min="6406" max="6406" width="13.125" style="3" customWidth="1"/>
    <col min="6407" max="6407" width="17" style="3" customWidth="1"/>
    <col min="6408" max="6656" width="9" style="3"/>
    <col min="6657" max="6657" width="16.5" style="3" customWidth="1"/>
    <col min="6658" max="6658" width="19.125" style="3" customWidth="1"/>
    <col min="6659" max="6659" width="17.625" style="3" customWidth="1"/>
    <col min="6660" max="6660" width="16" style="3" customWidth="1"/>
    <col min="6661" max="6661" width="3.125" style="3" customWidth="1"/>
    <col min="6662" max="6662" width="13.125" style="3" customWidth="1"/>
    <col min="6663" max="6663" width="17" style="3" customWidth="1"/>
    <col min="6664" max="6912" width="9" style="3"/>
    <col min="6913" max="6913" width="16.5" style="3" customWidth="1"/>
    <col min="6914" max="6914" width="19.125" style="3" customWidth="1"/>
    <col min="6915" max="6915" width="17.625" style="3" customWidth="1"/>
    <col min="6916" max="6916" width="16" style="3" customWidth="1"/>
    <col min="6917" max="6917" width="3.125" style="3" customWidth="1"/>
    <col min="6918" max="6918" width="13.125" style="3" customWidth="1"/>
    <col min="6919" max="6919" width="17" style="3" customWidth="1"/>
    <col min="6920" max="7168" width="9" style="3"/>
    <col min="7169" max="7169" width="16.5" style="3" customWidth="1"/>
    <col min="7170" max="7170" width="19.125" style="3" customWidth="1"/>
    <col min="7171" max="7171" width="17.625" style="3" customWidth="1"/>
    <col min="7172" max="7172" width="16" style="3" customWidth="1"/>
    <col min="7173" max="7173" width="3.125" style="3" customWidth="1"/>
    <col min="7174" max="7174" width="13.125" style="3" customWidth="1"/>
    <col min="7175" max="7175" width="17" style="3" customWidth="1"/>
    <col min="7176" max="7424" width="9" style="3"/>
    <col min="7425" max="7425" width="16.5" style="3" customWidth="1"/>
    <col min="7426" max="7426" width="19.125" style="3" customWidth="1"/>
    <col min="7427" max="7427" width="17.625" style="3" customWidth="1"/>
    <col min="7428" max="7428" width="16" style="3" customWidth="1"/>
    <col min="7429" max="7429" width="3.125" style="3" customWidth="1"/>
    <col min="7430" max="7430" width="13.125" style="3" customWidth="1"/>
    <col min="7431" max="7431" width="17" style="3" customWidth="1"/>
    <col min="7432" max="7680" width="9" style="3"/>
    <col min="7681" max="7681" width="16.5" style="3" customWidth="1"/>
    <col min="7682" max="7682" width="19.125" style="3" customWidth="1"/>
    <col min="7683" max="7683" width="17.625" style="3" customWidth="1"/>
    <col min="7684" max="7684" width="16" style="3" customWidth="1"/>
    <col min="7685" max="7685" width="3.125" style="3" customWidth="1"/>
    <col min="7686" max="7686" width="13.125" style="3" customWidth="1"/>
    <col min="7687" max="7687" width="17" style="3" customWidth="1"/>
    <col min="7688" max="7936" width="9" style="3"/>
    <col min="7937" max="7937" width="16.5" style="3" customWidth="1"/>
    <col min="7938" max="7938" width="19.125" style="3" customWidth="1"/>
    <col min="7939" max="7939" width="17.625" style="3" customWidth="1"/>
    <col min="7940" max="7940" width="16" style="3" customWidth="1"/>
    <col min="7941" max="7941" width="3.125" style="3" customWidth="1"/>
    <col min="7942" max="7942" width="13.125" style="3" customWidth="1"/>
    <col min="7943" max="7943" width="17" style="3" customWidth="1"/>
    <col min="7944" max="8192" width="9" style="3"/>
    <col min="8193" max="8193" width="16.5" style="3" customWidth="1"/>
    <col min="8194" max="8194" width="19.125" style="3" customWidth="1"/>
    <col min="8195" max="8195" width="17.625" style="3" customWidth="1"/>
    <col min="8196" max="8196" width="16" style="3" customWidth="1"/>
    <col min="8197" max="8197" width="3.125" style="3" customWidth="1"/>
    <col min="8198" max="8198" width="13.125" style="3" customWidth="1"/>
    <col min="8199" max="8199" width="17" style="3" customWidth="1"/>
    <col min="8200" max="8448" width="9" style="3"/>
    <col min="8449" max="8449" width="16.5" style="3" customWidth="1"/>
    <col min="8450" max="8450" width="19.125" style="3" customWidth="1"/>
    <col min="8451" max="8451" width="17.625" style="3" customWidth="1"/>
    <col min="8452" max="8452" width="16" style="3" customWidth="1"/>
    <col min="8453" max="8453" width="3.125" style="3" customWidth="1"/>
    <col min="8454" max="8454" width="13.125" style="3" customWidth="1"/>
    <col min="8455" max="8455" width="17" style="3" customWidth="1"/>
    <col min="8456" max="8704" width="9" style="3"/>
    <col min="8705" max="8705" width="16.5" style="3" customWidth="1"/>
    <col min="8706" max="8706" width="19.125" style="3" customWidth="1"/>
    <col min="8707" max="8707" width="17.625" style="3" customWidth="1"/>
    <col min="8708" max="8708" width="16" style="3" customWidth="1"/>
    <col min="8709" max="8709" width="3.125" style="3" customWidth="1"/>
    <col min="8710" max="8710" width="13.125" style="3" customWidth="1"/>
    <col min="8711" max="8711" width="17" style="3" customWidth="1"/>
    <col min="8712" max="8960" width="9" style="3"/>
    <col min="8961" max="8961" width="16.5" style="3" customWidth="1"/>
    <col min="8962" max="8962" width="19.125" style="3" customWidth="1"/>
    <col min="8963" max="8963" width="17.625" style="3" customWidth="1"/>
    <col min="8964" max="8964" width="16" style="3" customWidth="1"/>
    <col min="8965" max="8965" width="3.125" style="3" customWidth="1"/>
    <col min="8966" max="8966" width="13.125" style="3" customWidth="1"/>
    <col min="8967" max="8967" width="17" style="3" customWidth="1"/>
    <col min="8968" max="9216" width="9" style="3"/>
    <col min="9217" max="9217" width="16.5" style="3" customWidth="1"/>
    <col min="9218" max="9218" width="19.125" style="3" customWidth="1"/>
    <col min="9219" max="9219" width="17.625" style="3" customWidth="1"/>
    <col min="9220" max="9220" width="16" style="3" customWidth="1"/>
    <col min="9221" max="9221" width="3.125" style="3" customWidth="1"/>
    <col min="9222" max="9222" width="13.125" style="3" customWidth="1"/>
    <col min="9223" max="9223" width="17" style="3" customWidth="1"/>
    <col min="9224" max="9472" width="9" style="3"/>
    <col min="9473" max="9473" width="16.5" style="3" customWidth="1"/>
    <col min="9474" max="9474" width="19.125" style="3" customWidth="1"/>
    <col min="9475" max="9475" width="17.625" style="3" customWidth="1"/>
    <col min="9476" max="9476" width="16" style="3" customWidth="1"/>
    <col min="9477" max="9477" width="3.125" style="3" customWidth="1"/>
    <col min="9478" max="9478" width="13.125" style="3" customWidth="1"/>
    <col min="9479" max="9479" width="17" style="3" customWidth="1"/>
    <col min="9480" max="9728" width="9" style="3"/>
    <col min="9729" max="9729" width="16.5" style="3" customWidth="1"/>
    <col min="9730" max="9730" width="19.125" style="3" customWidth="1"/>
    <col min="9731" max="9731" width="17.625" style="3" customWidth="1"/>
    <col min="9732" max="9732" width="16" style="3" customWidth="1"/>
    <col min="9733" max="9733" width="3.125" style="3" customWidth="1"/>
    <col min="9734" max="9734" width="13.125" style="3" customWidth="1"/>
    <col min="9735" max="9735" width="17" style="3" customWidth="1"/>
    <col min="9736" max="9984" width="9" style="3"/>
    <col min="9985" max="9985" width="16.5" style="3" customWidth="1"/>
    <col min="9986" max="9986" width="19.125" style="3" customWidth="1"/>
    <col min="9987" max="9987" width="17.625" style="3" customWidth="1"/>
    <col min="9988" max="9988" width="16" style="3" customWidth="1"/>
    <col min="9989" max="9989" width="3.125" style="3" customWidth="1"/>
    <col min="9990" max="9990" width="13.125" style="3" customWidth="1"/>
    <col min="9991" max="9991" width="17" style="3" customWidth="1"/>
    <col min="9992" max="10240" width="9" style="3"/>
    <col min="10241" max="10241" width="16.5" style="3" customWidth="1"/>
    <col min="10242" max="10242" width="19.125" style="3" customWidth="1"/>
    <col min="10243" max="10243" width="17.625" style="3" customWidth="1"/>
    <col min="10244" max="10244" width="16" style="3" customWidth="1"/>
    <col min="10245" max="10245" width="3.125" style="3" customWidth="1"/>
    <col min="10246" max="10246" width="13.125" style="3" customWidth="1"/>
    <col min="10247" max="10247" width="17" style="3" customWidth="1"/>
    <col min="10248" max="10496" width="9" style="3"/>
    <col min="10497" max="10497" width="16.5" style="3" customWidth="1"/>
    <col min="10498" max="10498" width="19.125" style="3" customWidth="1"/>
    <col min="10499" max="10499" width="17.625" style="3" customWidth="1"/>
    <col min="10500" max="10500" width="16" style="3" customWidth="1"/>
    <col min="10501" max="10501" width="3.125" style="3" customWidth="1"/>
    <col min="10502" max="10502" width="13.125" style="3" customWidth="1"/>
    <col min="10503" max="10503" width="17" style="3" customWidth="1"/>
    <col min="10504" max="10752" width="9" style="3"/>
    <col min="10753" max="10753" width="16.5" style="3" customWidth="1"/>
    <col min="10754" max="10754" width="19.125" style="3" customWidth="1"/>
    <col min="10755" max="10755" width="17.625" style="3" customWidth="1"/>
    <col min="10756" max="10756" width="16" style="3" customWidth="1"/>
    <col min="10757" max="10757" width="3.125" style="3" customWidth="1"/>
    <col min="10758" max="10758" width="13.125" style="3" customWidth="1"/>
    <col min="10759" max="10759" width="17" style="3" customWidth="1"/>
    <col min="10760" max="11008" width="9" style="3"/>
    <col min="11009" max="11009" width="16.5" style="3" customWidth="1"/>
    <col min="11010" max="11010" width="19.125" style="3" customWidth="1"/>
    <col min="11011" max="11011" width="17.625" style="3" customWidth="1"/>
    <col min="11012" max="11012" width="16" style="3" customWidth="1"/>
    <col min="11013" max="11013" width="3.125" style="3" customWidth="1"/>
    <col min="11014" max="11014" width="13.125" style="3" customWidth="1"/>
    <col min="11015" max="11015" width="17" style="3" customWidth="1"/>
    <col min="11016" max="11264" width="9" style="3"/>
    <col min="11265" max="11265" width="16.5" style="3" customWidth="1"/>
    <col min="11266" max="11266" width="19.125" style="3" customWidth="1"/>
    <col min="11267" max="11267" width="17.625" style="3" customWidth="1"/>
    <col min="11268" max="11268" width="16" style="3" customWidth="1"/>
    <col min="11269" max="11269" width="3.125" style="3" customWidth="1"/>
    <col min="11270" max="11270" width="13.125" style="3" customWidth="1"/>
    <col min="11271" max="11271" width="17" style="3" customWidth="1"/>
    <col min="11272" max="11520" width="9" style="3"/>
    <col min="11521" max="11521" width="16.5" style="3" customWidth="1"/>
    <col min="11522" max="11522" width="19.125" style="3" customWidth="1"/>
    <col min="11523" max="11523" width="17.625" style="3" customWidth="1"/>
    <col min="11524" max="11524" width="16" style="3" customWidth="1"/>
    <col min="11525" max="11525" width="3.125" style="3" customWidth="1"/>
    <col min="11526" max="11526" width="13.125" style="3" customWidth="1"/>
    <col min="11527" max="11527" width="17" style="3" customWidth="1"/>
    <col min="11528" max="11776" width="9" style="3"/>
    <col min="11777" max="11777" width="16.5" style="3" customWidth="1"/>
    <col min="11778" max="11778" width="19.125" style="3" customWidth="1"/>
    <col min="11779" max="11779" width="17.625" style="3" customWidth="1"/>
    <col min="11780" max="11780" width="16" style="3" customWidth="1"/>
    <col min="11781" max="11781" width="3.125" style="3" customWidth="1"/>
    <col min="11782" max="11782" width="13.125" style="3" customWidth="1"/>
    <col min="11783" max="11783" width="17" style="3" customWidth="1"/>
    <col min="11784" max="12032" width="9" style="3"/>
    <col min="12033" max="12033" width="16.5" style="3" customWidth="1"/>
    <col min="12034" max="12034" width="19.125" style="3" customWidth="1"/>
    <col min="12035" max="12035" width="17.625" style="3" customWidth="1"/>
    <col min="12036" max="12036" width="16" style="3" customWidth="1"/>
    <col min="12037" max="12037" width="3.125" style="3" customWidth="1"/>
    <col min="12038" max="12038" width="13.125" style="3" customWidth="1"/>
    <col min="12039" max="12039" width="17" style="3" customWidth="1"/>
    <col min="12040" max="12288" width="9" style="3"/>
    <col min="12289" max="12289" width="16.5" style="3" customWidth="1"/>
    <col min="12290" max="12290" width="19.125" style="3" customWidth="1"/>
    <col min="12291" max="12291" width="17.625" style="3" customWidth="1"/>
    <col min="12292" max="12292" width="16" style="3" customWidth="1"/>
    <col min="12293" max="12293" width="3.125" style="3" customWidth="1"/>
    <col min="12294" max="12294" width="13.125" style="3" customWidth="1"/>
    <col min="12295" max="12295" width="17" style="3" customWidth="1"/>
    <col min="12296" max="12544" width="9" style="3"/>
    <col min="12545" max="12545" width="16.5" style="3" customWidth="1"/>
    <col min="12546" max="12546" width="19.125" style="3" customWidth="1"/>
    <col min="12547" max="12547" width="17.625" style="3" customWidth="1"/>
    <col min="12548" max="12548" width="16" style="3" customWidth="1"/>
    <col min="12549" max="12549" width="3.125" style="3" customWidth="1"/>
    <col min="12550" max="12550" width="13.125" style="3" customWidth="1"/>
    <col min="12551" max="12551" width="17" style="3" customWidth="1"/>
    <col min="12552" max="12800" width="9" style="3"/>
    <col min="12801" max="12801" width="16.5" style="3" customWidth="1"/>
    <col min="12802" max="12802" width="19.125" style="3" customWidth="1"/>
    <col min="12803" max="12803" width="17.625" style="3" customWidth="1"/>
    <col min="12804" max="12804" width="16" style="3" customWidth="1"/>
    <col min="12805" max="12805" width="3.125" style="3" customWidth="1"/>
    <col min="12806" max="12806" width="13.125" style="3" customWidth="1"/>
    <col min="12807" max="12807" width="17" style="3" customWidth="1"/>
    <col min="12808" max="13056" width="9" style="3"/>
    <col min="13057" max="13057" width="16.5" style="3" customWidth="1"/>
    <col min="13058" max="13058" width="19.125" style="3" customWidth="1"/>
    <col min="13059" max="13059" width="17.625" style="3" customWidth="1"/>
    <col min="13060" max="13060" width="16" style="3" customWidth="1"/>
    <col min="13061" max="13061" width="3.125" style="3" customWidth="1"/>
    <col min="13062" max="13062" width="13.125" style="3" customWidth="1"/>
    <col min="13063" max="13063" width="17" style="3" customWidth="1"/>
    <col min="13064" max="13312" width="9" style="3"/>
    <col min="13313" max="13313" width="16.5" style="3" customWidth="1"/>
    <col min="13314" max="13314" width="19.125" style="3" customWidth="1"/>
    <col min="13315" max="13315" width="17.625" style="3" customWidth="1"/>
    <col min="13316" max="13316" width="16" style="3" customWidth="1"/>
    <col min="13317" max="13317" width="3.125" style="3" customWidth="1"/>
    <col min="13318" max="13318" width="13.125" style="3" customWidth="1"/>
    <col min="13319" max="13319" width="17" style="3" customWidth="1"/>
    <col min="13320" max="13568" width="9" style="3"/>
    <col min="13569" max="13569" width="16.5" style="3" customWidth="1"/>
    <col min="13570" max="13570" width="19.125" style="3" customWidth="1"/>
    <col min="13571" max="13571" width="17.625" style="3" customWidth="1"/>
    <col min="13572" max="13572" width="16" style="3" customWidth="1"/>
    <col min="13573" max="13573" width="3.125" style="3" customWidth="1"/>
    <col min="13574" max="13574" width="13.125" style="3" customWidth="1"/>
    <col min="13575" max="13575" width="17" style="3" customWidth="1"/>
    <col min="13576" max="13824" width="9" style="3"/>
    <col min="13825" max="13825" width="16.5" style="3" customWidth="1"/>
    <col min="13826" max="13826" width="19.125" style="3" customWidth="1"/>
    <col min="13827" max="13827" width="17.625" style="3" customWidth="1"/>
    <col min="13828" max="13828" width="16" style="3" customWidth="1"/>
    <col min="13829" max="13829" width="3.125" style="3" customWidth="1"/>
    <col min="13830" max="13830" width="13.125" style="3" customWidth="1"/>
    <col min="13831" max="13831" width="17" style="3" customWidth="1"/>
    <col min="13832" max="14080" width="9" style="3"/>
    <col min="14081" max="14081" width="16.5" style="3" customWidth="1"/>
    <col min="14082" max="14082" width="19.125" style="3" customWidth="1"/>
    <col min="14083" max="14083" width="17.625" style="3" customWidth="1"/>
    <col min="14084" max="14084" width="16" style="3" customWidth="1"/>
    <col min="14085" max="14085" width="3.125" style="3" customWidth="1"/>
    <col min="14086" max="14086" width="13.125" style="3" customWidth="1"/>
    <col min="14087" max="14087" width="17" style="3" customWidth="1"/>
    <col min="14088" max="14336" width="9" style="3"/>
    <col min="14337" max="14337" width="16.5" style="3" customWidth="1"/>
    <col min="14338" max="14338" width="19.125" style="3" customWidth="1"/>
    <col min="14339" max="14339" width="17.625" style="3" customWidth="1"/>
    <col min="14340" max="14340" width="16" style="3" customWidth="1"/>
    <col min="14341" max="14341" width="3.125" style="3" customWidth="1"/>
    <col min="14342" max="14342" width="13.125" style="3" customWidth="1"/>
    <col min="14343" max="14343" width="17" style="3" customWidth="1"/>
    <col min="14344" max="14592" width="9" style="3"/>
    <col min="14593" max="14593" width="16.5" style="3" customWidth="1"/>
    <col min="14594" max="14594" width="19.125" style="3" customWidth="1"/>
    <col min="14595" max="14595" width="17.625" style="3" customWidth="1"/>
    <col min="14596" max="14596" width="16" style="3" customWidth="1"/>
    <col min="14597" max="14597" width="3.125" style="3" customWidth="1"/>
    <col min="14598" max="14598" width="13.125" style="3" customWidth="1"/>
    <col min="14599" max="14599" width="17" style="3" customWidth="1"/>
    <col min="14600" max="14848" width="9" style="3"/>
    <col min="14849" max="14849" width="16.5" style="3" customWidth="1"/>
    <col min="14850" max="14850" width="19.125" style="3" customWidth="1"/>
    <col min="14851" max="14851" width="17.625" style="3" customWidth="1"/>
    <col min="14852" max="14852" width="16" style="3" customWidth="1"/>
    <col min="14853" max="14853" width="3.125" style="3" customWidth="1"/>
    <col min="14854" max="14854" width="13.125" style="3" customWidth="1"/>
    <col min="14855" max="14855" width="17" style="3" customWidth="1"/>
    <col min="14856" max="15104" width="9" style="3"/>
    <col min="15105" max="15105" width="16.5" style="3" customWidth="1"/>
    <col min="15106" max="15106" width="19.125" style="3" customWidth="1"/>
    <col min="15107" max="15107" width="17.625" style="3" customWidth="1"/>
    <col min="15108" max="15108" width="16" style="3" customWidth="1"/>
    <col min="15109" max="15109" width="3.125" style="3" customWidth="1"/>
    <col min="15110" max="15110" width="13.125" style="3" customWidth="1"/>
    <col min="15111" max="15111" width="17" style="3" customWidth="1"/>
    <col min="15112" max="15360" width="9" style="3"/>
    <col min="15361" max="15361" width="16.5" style="3" customWidth="1"/>
    <col min="15362" max="15362" width="19.125" style="3" customWidth="1"/>
    <col min="15363" max="15363" width="17.625" style="3" customWidth="1"/>
    <col min="15364" max="15364" width="16" style="3" customWidth="1"/>
    <col min="15365" max="15365" width="3.125" style="3" customWidth="1"/>
    <col min="15366" max="15366" width="13.125" style="3" customWidth="1"/>
    <col min="15367" max="15367" width="17" style="3" customWidth="1"/>
    <col min="15368" max="15616" width="9" style="3"/>
    <col min="15617" max="15617" width="16.5" style="3" customWidth="1"/>
    <col min="15618" max="15618" width="19.125" style="3" customWidth="1"/>
    <col min="15619" max="15619" width="17.625" style="3" customWidth="1"/>
    <col min="15620" max="15620" width="16" style="3" customWidth="1"/>
    <col min="15621" max="15621" width="3.125" style="3" customWidth="1"/>
    <col min="15622" max="15622" width="13.125" style="3" customWidth="1"/>
    <col min="15623" max="15623" width="17" style="3" customWidth="1"/>
    <col min="15624" max="15872" width="9" style="3"/>
    <col min="15873" max="15873" width="16.5" style="3" customWidth="1"/>
    <col min="15874" max="15874" width="19.125" style="3" customWidth="1"/>
    <col min="15875" max="15875" width="17.625" style="3" customWidth="1"/>
    <col min="15876" max="15876" width="16" style="3" customWidth="1"/>
    <col min="15877" max="15877" width="3.125" style="3" customWidth="1"/>
    <col min="15878" max="15878" width="13.125" style="3" customWidth="1"/>
    <col min="15879" max="15879" width="17" style="3" customWidth="1"/>
    <col min="15880" max="16128" width="9" style="3"/>
    <col min="16129" max="16129" width="16.5" style="3" customWidth="1"/>
    <col min="16130" max="16130" width="19.125" style="3" customWidth="1"/>
    <col min="16131" max="16131" width="17.625" style="3" customWidth="1"/>
    <col min="16132" max="16132" width="16" style="3" customWidth="1"/>
    <col min="16133" max="16133" width="3.125" style="3" customWidth="1"/>
    <col min="16134" max="16134" width="13.125" style="3" customWidth="1"/>
    <col min="16135" max="16135" width="17" style="3" customWidth="1"/>
    <col min="16136" max="16384" width="9" style="3"/>
  </cols>
  <sheetData>
    <row r="1" spans="1:11" ht="30" customHeight="1">
      <c r="A1" s="157" t="s">
        <v>0</v>
      </c>
      <c r="B1" s="157"/>
      <c r="C1" s="157"/>
      <c r="D1" s="157"/>
      <c r="E1" s="157"/>
      <c r="F1" s="157"/>
      <c r="G1" s="157"/>
      <c r="H1" s="1"/>
    </row>
    <row r="2" spans="1:11" ht="22.5" customHeight="1">
      <c r="A2" s="158" t="s">
        <v>33</v>
      </c>
      <c r="B2" s="158"/>
      <c r="C2" s="158"/>
      <c r="D2" s="158"/>
      <c r="E2" s="158"/>
      <c r="F2" s="158"/>
      <c r="G2" s="158"/>
    </row>
    <row r="3" spans="1:11" ht="18.75">
      <c r="A3" s="4" t="s">
        <v>1</v>
      </c>
      <c r="F3" s="5"/>
      <c r="G3" s="6"/>
    </row>
    <row r="4" spans="1:11" ht="18.75" customHeight="1">
      <c r="A4" s="7" t="s">
        <v>26</v>
      </c>
      <c r="B4" s="8"/>
      <c r="C4" s="9"/>
      <c r="D4" s="10"/>
      <c r="E4" s="11"/>
      <c r="F4" s="11"/>
      <c r="G4" s="2"/>
    </row>
    <row r="5" spans="1:11" ht="19.5" customHeight="1">
      <c r="A5" s="12" t="s">
        <v>2</v>
      </c>
      <c r="B5" s="13"/>
      <c r="C5" s="14"/>
      <c r="D5" s="15"/>
      <c r="E5" s="16"/>
      <c r="F5" s="16"/>
      <c r="G5" s="17"/>
    </row>
    <row r="6" spans="1:11" ht="105.75" customHeight="1" thickBot="1">
      <c r="A6" s="159" t="s">
        <v>44</v>
      </c>
      <c r="B6" s="159"/>
      <c r="C6" s="159"/>
      <c r="D6" s="159"/>
      <c r="E6" s="159"/>
      <c r="F6" s="159"/>
      <c r="G6" s="159"/>
    </row>
    <row r="7" spans="1:11" ht="24" customHeight="1" thickTop="1" thickBot="1">
      <c r="A7" s="18"/>
      <c r="B7" s="19">
        <v>23844</v>
      </c>
      <c r="C7" s="20" t="s">
        <v>3</v>
      </c>
      <c r="D7" s="21">
        <f>DATEDIF(B7,G7,"Ｙ")</f>
        <v>60</v>
      </c>
      <c r="E7" s="160" t="s">
        <v>4</v>
      </c>
      <c r="F7" s="161"/>
      <c r="G7" s="22">
        <v>46113</v>
      </c>
      <c r="H7" s="23"/>
    </row>
    <row r="8" spans="1:11" ht="24" customHeight="1" thickTop="1" thickBot="1">
      <c r="A8" s="24" t="s">
        <v>5</v>
      </c>
      <c r="B8" s="25">
        <v>500000</v>
      </c>
      <c r="C8" s="26" t="s">
        <v>6</v>
      </c>
      <c r="D8" s="27">
        <v>340000</v>
      </c>
      <c r="E8" s="2"/>
      <c r="F8" s="2"/>
      <c r="G8" s="2"/>
      <c r="K8" s="28"/>
    </row>
    <row r="9" spans="1:11" s="33" customFormat="1" ht="9.75" customHeight="1" thickTop="1" thickBot="1">
      <c r="A9" s="29"/>
      <c r="B9" s="30"/>
      <c r="C9" s="31"/>
      <c r="D9" s="32"/>
      <c r="G9" s="34"/>
      <c r="H9" s="35"/>
      <c r="I9" s="35"/>
    </row>
    <row r="10" spans="1:11" ht="24" customHeight="1" thickBot="1">
      <c r="A10" s="163" t="s">
        <v>27</v>
      </c>
      <c r="B10" s="163"/>
      <c r="C10" s="164"/>
      <c r="D10" s="37">
        <f>IF(B8=0,MIN(B8,D8),MIN(B8,D8))</f>
        <v>340000</v>
      </c>
    </row>
    <row r="11" spans="1:11" ht="6.75" customHeight="1">
      <c r="A11" s="38"/>
      <c r="B11" s="36"/>
      <c r="C11" s="39"/>
      <c r="D11" s="2"/>
    </row>
    <row r="12" spans="1:11" ht="0.75" customHeight="1">
      <c r="A12" s="38"/>
      <c r="B12" s="36"/>
      <c r="C12" s="39"/>
      <c r="D12" s="40"/>
      <c r="E12" s="162"/>
      <c r="F12" s="162"/>
      <c r="H12" s="35"/>
    </row>
    <row r="13" spans="1:11" s="41" customFormat="1" ht="14.25">
      <c r="A13" s="41" t="s">
        <v>37</v>
      </c>
      <c r="H13" s="17"/>
      <c r="I13" s="17"/>
    </row>
    <row r="14" spans="1:11" ht="21.95" customHeight="1">
      <c r="A14" s="42" t="s">
        <v>7</v>
      </c>
      <c r="B14" s="132">
        <v>46113</v>
      </c>
      <c r="C14" s="133" t="s">
        <v>28</v>
      </c>
      <c r="D14" s="134">
        <v>46477</v>
      </c>
      <c r="E14" s="46"/>
      <c r="F14" s="44"/>
      <c r="G14" s="45">
        <f>DATEDIF(B14,D14+30,"Ｍ")</f>
        <v>12</v>
      </c>
    </row>
    <row r="15" spans="1:11" ht="21.95" customHeight="1">
      <c r="A15" s="42" t="s">
        <v>8</v>
      </c>
      <c r="B15" s="132">
        <f>IF(AND(65&gt;D7,D7&gt;=40),B14,0)</f>
        <v>46113</v>
      </c>
      <c r="C15" s="133" t="s">
        <v>28</v>
      </c>
      <c r="D15" s="134">
        <f>IF(AND(65&gt;D7,D7&gt;=40),D14,0)</f>
        <v>46477</v>
      </c>
      <c r="E15" s="131"/>
      <c r="F15" s="47"/>
      <c r="G15" s="48">
        <f>IF(AND(65&gt;D7,D7&gt;=40),G14,0)</f>
        <v>12</v>
      </c>
    </row>
    <row r="16" spans="1:11" ht="21.95" customHeight="1">
      <c r="A16" s="42" t="s">
        <v>47</v>
      </c>
      <c r="B16" s="132">
        <v>46113</v>
      </c>
      <c r="C16" s="133" t="s">
        <v>28</v>
      </c>
      <c r="D16" s="134">
        <v>46477</v>
      </c>
      <c r="E16" s="46"/>
      <c r="F16" s="47"/>
      <c r="G16" s="45">
        <f>DATEDIF(B16,D16+30,"Ｍ")</f>
        <v>12</v>
      </c>
    </row>
    <row r="17" spans="1:9" ht="19.5" customHeight="1">
      <c r="A17" s="49" t="s">
        <v>9</v>
      </c>
      <c r="C17" s="50"/>
    </row>
    <row r="18" spans="1:9" ht="14.25">
      <c r="A18" s="41" t="s">
        <v>38</v>
      </c>
    </row>
    <row r="19" spans="1:9" ht="21.95" customHeight="1">
      <c r="A19" s="42" t="s">
        <v>7</v>
      </c>
      <c r="B19" s="51">
        <f>D10</f>
        <v>340000</v>
      </c>
      <c r="C19" s="46" t="s">
        <v>35</v>
      </c>
      <c r="D19" s="53" t="s">
        <v>39</v>
      </c>
      <c r="E19" s="54"/>
      <c r="F19" s="55"/>
      <c r="G19" s="56">
        <f>INT(B19*97/1000)</f>
        <v>32980</v>
      </c>
    </row>
    <row r="20" spans="1:9" ht="21.95" customHeight="1">
      <c r="A20" s="42" t="s">
        <v>8</v>
      </c>
      <c r="B20" s="57">
        <f>IF(AND(65&gt;D7,D7&gt;=40),B19,0)</f>
        <v>340000</v>
      </c>
      <c r="C20" s="46" t="s">
        <v>36</v>
      </c>
      <c r="D20" s="53" t="s">
        <v>40</v>
      </c>
      <c r="E20" s="58"/>
      <c r="F20" s="43"/>
      <c r="G20" s="59">
        <f>IF(B20=0,0,INT(B20*15.6/1000))</f>
        <v>5304</v>
      </c>
    </row>
    <row r="21" spans="1:9" ht="21.95" customHeight="1">
      <c r="A21" s="42" t="s">
        <v>47</v>
      </c>
      <c r="B21" s="57">
        <f>D10</f>
        <v>340000</v>
      </c>
      <c r="C21" s="46" t="s">
        <v>49</v>
      </c>
      <c r="D21" s="53" t="s">
        <v>34</v>
      </c>
      <c r="E21" s="58"/>
      <c r="F21" s="43"/>
      <c r="G21" s="59">
        <f>INT(B21*2.3/1000)</f>
        <v>782</v>
      </c>
    </row>
    <row r="22" spans="1:9" ht="15.95" customHeight="1">
      <c r="A22" s="152" t="s">
        <v>42</v>
      </c>
    </row>
    <row r="23" spans="1:9" ht="9" customHeight="1">
      <c r="A23" s="49"/>
      <c r="B23" s="60"/>
      <c r="C23" s="36"/>
      <c r="D23" s="61"/>
      <c r="E23" s="62"/>
      <c r="F23" s="38"/>
      <c r="G23" s="63"/>
    </row>
    <row r="24" spans="1:9" s="41" customFormat="1" ht="14.25">
      <c r="A24" s="17" t="s">
        <v>41</v>
      </c>
      <c r="B24" s="17"/>
      <c r="C24" s="17"/>
      <c r="D24" s="17"/>
      <c r="E24" s="17"/>
      <c r="F24" s="17"/>
      <c r="G24" s="17"/>
      <c r="H24" s="17"/>
      <c r="I24" s="17"/>
    </row>
    <row r="25" spans="1:9" s="41" customFormat="1" ht="14.25">
      <c r="A25" s="64" t="s">
        <v>10</v>
      </c>
      <c r="B25" s="17"/>
      <c r="C25" s="17"/>
      <c r="D25" s="17"/>
      <c r="E25" s="17"/>
      <c r="F25" s="17"/>
      <c r="G25" s="17"/>
      <c r="H25" s="17"/>
      <c r="I25" s="17"/>
    </row>
    <row r="26" spans="1:9" ht="21.95" customHeight="1">
      <c r="A26" s="42" t="s">
        <v>11</v>
      </c>
      <c r="B26" s="135">
        <f>$B$14</f>
        <v>46113</v>
      </c>
      <c r="C26" s="138">
        <f>$D$14</f>
        <v>46477</v>
      </c>
      <c r="D26" s="65">
        <f>$G$19</f>
        <v>32980</v>
      </c>
      <c r="E26" s="52" t="s">
        <v>12</v>
      </c>
      <c r="F26" s="66">
        <f>G14</f>
        <v>12</v>
      </c>
      <c r="G26" s="67">
        <f>ROUND(D26*F26,0)</f>
        <v>395760</v>
      </c>
    </row>
    <row r="27" spans="1:9" ht="21.95" customHeight="1">
      <c r="A27" s="42" t="s">
        <v>13</v>
      </c>
      <c r="B27" s="135">
        <f>$B$15</f>
        <v>46113</v>
      </c>
      <c r="C27" s="138">
        <f>$D$15</f>
        <v>46477</v>
      </c>
      <c r="D27" s="68">
        <f>$G$20</f>
        <v>5304</v>
      </c>
      <c r="E27" s="69" t="str">
        <f>E26</f>
        <v>×</v>
      </c>
      <c r="F27" s="70">
        <f>G15</f>
        <v>12</v>
      </c>
      <c r="G27" s="143">
        <f>ROUND(D27*F27,0)</f>
        <v>63648</v>
      </c>
    </row>
    <row r="28" spans="1:9" ht="21.95" customHeight="1" thickBot="1">
      <c r="A28" s="42" t="s">
        <v>47</v>
      </c>
      <c r="B28" s="135">
        <f>$B$15</f>
        <v>46113</v>
      </c>
      <c r="C28" s="138">
        <f>$D$15</f>
        <v>46477</v>
      </c>
      <c r="D28" s="68">
        <f>$G$21</f>
        <v>782</v>
      </c>
      <c r="E28" s="69" t="str">
        <f>E27</f>
        <v>×</v>
      </c>
      <c r="F28" s="70">
        <f>G16</f>
        <v>12</v>
      </c>
      <c r="G28" s="71">
        <f>ROUND(D28*F28,0)</f>
        <v>9384</v>
      </c>
    </row>
    <row r="29" spans="1:9" ht="21.95" customHeight="1" thickBot="1">
      <c r="A29" s="72" t="s">
        <v>14</v>
      </c>
      <c r="B29" s="73"/>
      <c r="C29" s="74"/>
      <c r="D29" s="74"/>
      <c r="E29" s="74"/>
      <c r="F29" s="74"/>
      <c r="G29" s="75">
        <f>SUM(G26:G28)</f>
        <v>468792</v>
      </c>
    </row>
    <row r="30" spans="1:9" ht="7.5" customHeight="1">
      <c r="A30" s="9"/>
      <c r="B30" s="35"/>
      <c r="C30" s="35"/>
      <c r="D30" s="35"/>
      <c r="E30" s="35"/>
      <c r="F30" s="35"/>
      <c r="G30" s="76"/>
    </row>
    <row r="31" spans="1:9" s="41" customFormat="1" ht="14.25">
      <c r="A31" s="64" t="s">
        <v>15</v>
      </c>
      <c r="B31" s="17"/>
      <c r="C31" s="17"/>
      <c r="D31" s="17"/>
      <c r="E31" s="17"/>
      <c r="F31" s="17"/>
      <c r="G31" s="17"/>
      <c r="H31" s="17"/>
      <c r="I31" s="17"/>
    </row>
    <row r="32" spans="1:9" ht="21.95" customHeight="1">
      <c r="A32" s="153" t="s">
        <v>7</v>
      </c>
      <c r="B32" s="77">
        <f>B14</f>
        <v>46113</v>
      </c>
      <c r="C32" s="78"/>
      <c r="D32" s="79">
        <f>$G$19</f>
        <v>32980</v>
      </c>
      <c r="E32" s="80"/>
      <c r="F32" s="81"/>
      <c r="G32" s="82">
        <f>$D$32</f>
        <v>32980</v>
      </c>
    </row>
    <row r="33" spans="1:9" ht="21.95" customHeight="1">
      <c r="A33" s="155"/>
      <c r="B33" s="141">
        <v>46143</v>
      </c>
      <c r="C33" s="137">
        <v>46266</v>
      </c>
      <c r="D33" s="83">
        <f>G19</f>
        <v>32980</v>
      </c>
      <c r="E33" s="84" t="s">
        <v>12</v>
      </c>
      <c r="F33" s="129">
        <f>LOOKUP($G$14-7,割引率!A1:C13)</f>
        <v>4.9512666000000003</v>
      </c>
      <c r="G33" s="71">
        <f>ROUND($D$33*$F$33,0)</f>
        <v>163293</v>
      </c>
    </row>
    <row r="34" spans="1:9" ht="21.95" customHeight="1">
      <c r="A34" s="154"/>
      <c r="B34" s="136">
        <v>46296</v>
      </c>
      <c r="C34" s="139">
        <f>C26</f>
        <v>46477</v>
      </c>
      <c r="D34" s="85">
        <f>$G$19</f>
        <v>32980</v>
      </c>
      <c r="E34" s="69" t="s">
        <v>12</v>
      </c>
      <c r="F34" s="129">
        <v>5.9318472</v>
      </c>
      <c r="G34" s="86">
        <f>ROUND($D$34*$F$34,0)</f>
        <v>195632</v>
      </c>
    </row>
    <row r="35" spans="1:9" ht="21.95" customHeight="1">
      <c r="A35" s="153" t="s">
        <v>8</v>
      </c>
      <c r="B35" s="77">
        <f>B15</f>
        <v>46113</v>
      </c>
      <c r="C35" s="87"/>
      <c r="D35" s="88">
        <f>$G$20</f>
        <v>5304</v>
      </c>
      <c r="E35" s="89"/>
      <c r="F35" s="81"/>
      <c r="G35" s="82">
        <f>$D$35</f>
        <v>5304</v>
      </c>
    </row>
    <row r="36" spans="1:9" ht="21.95" customHeight="1">
      <c r="A36" s="155"/>
      <c r="B36" s="141">
        <f>B33</f>
        <v>46143</v>
      </c>
      <c r="C36" s="137">
        <f>C33</f>
        <v>46266</v>
      </c>
      <c r="D36" s="91">
        <f>G20</f>
        <v>5304</v>
      </c>
      <c r="E36" s="84" t="s">
        <v>12</v>
      </c>
      <c r="F36" s="129">
        <f>F33</f>
        <v>4.9512666000000003</v>
      </c>
      <c r="G36" s="71">
        <f>ROUND($D$36*$F$36,0)</f>
        <v>26262</v>
      </c>
    </row>
    <row r="37" spans="1:9" ht="21.95" customHeight="1">
      <c r="A37" s="156"/>
      <c r="B37" s="136">
        <f>B34</f>
        <v>46296</v>
      </c>
      <c r="C37" s="139">
        <f>C34</f>
        <v>46477</v>
      </c>
      <c r="D37" s="92">
        <f>$G$20</f>
        <v>5304</v>
      </c>
      <c r="E37" s="69" t="str">
        <f>E34</f>
        <v>×</v>
      </c>
      <c r="F37" s="130">
        <f>F34</f>
        <v>5.9318472</v>
      </c>
      <c r="G37" s="147">
        <f>ROUND($D$37*$F$37,0)</f>
        <v>31463</v>
      </c>
    </row>
    <row r="38" spans="1:9" ht="21.95" customHeight="1">
      <c r="A38" s="153" t="s">
        <v>47</v>
      </c>
      <c r="B38" s="77">
        <f>B16</f>
        <v>46113</v>
      </c>
      <c r="C38" s="144"/>
      <c r="D38" s="91">
        <f>$G$21</f>
        <v>782</v>
      </c>
      <c r="E38" s="84"/>
      <c r="F38" s="81"/>
      <c r="G38" s="71">
        <f>$D$38</f>
        <v>782</v>
      </c>
    </row>
    <row r="39" spans="1:9" ht="21.95" customHeight="1">
      <c r="A39" s="155"/>
      <c r="B39" s="141">
        <f>B33</f>
        <v>46143</v>
      </c>
      <c r="C39" s="137">
        <f>C36</f>
        <v>46266</v>
      </c>
      <c r="D39" s="91">
        <f>$G$21</f>
        <v>782</v>
      </c>
      <c r="E39" s="84" t="s">
        <v>12</v>
      </c>
      <c r="F39" s="129">
        <f>LOOKUP($G$14-7,割引率!A7:C19)</f>
        <v>4.9512666000000003</v>
      </c>
      <c r="G39" s="148">
        <f>ROUND($D$39*$F$39,0)</f>
        <v>3872</v>
      </c>
    </row>
    <row r="40" spans="1:9" ht="21.95" customHeight="1" thickBot="1">
      <c r="A40" s="154"/>
      <c r="B40" s="136">
        <f>B34</f>
        <v>46296</v>
      </c>
      <c r="C40" s="139">
        <f>C34</f>
        <v>46477</v>
      </c>
      <c r="D40" s="92">
        <f>$G$21</f>
        <v>782</v>
      </c>
      <c r="E40" s="84" t="s">
        <v>12</v>
      </c>
      <c r="F40" s="129">
        <v>5.9318472</v>
      </c>
      <c r="G40" s="146">
        <f>ROUND($D$40*$F$40,0)</f>
        <v>4639</v>
      </c>
    </row>
    <row r="41" spans="1:9" ht="21.95" customHeight="1" thickBot="1">
      <c r="A41" s="93" t="s">
        <v>14</v>
      </c>
      <c r="B41" s="94"/>
      <c r="C41" s="95"/>
      <c r="D41" s="95"/>
      <c r="E41" s="95"/>
      <c r="F41" s="95"/>
      <c r="G41" s="96">
        <f>SUM(G32:G40)</f>
        <v>464227</v>
      </c>
    </row>
    <row r="42" spans="1:9" ht="21.95" customHeight="1" thickBot="1">
      <c r="A42" s="42" t="s">
        <v>16</v>
      </c>
      <c r="B42" s="73"/>
      <c r="C42" s="74"/>
      <c r="D42" s="74"/>
      <c r="E42" s="74"/>
      <c r="F42" s="74"/>
      <c r="G42" s="75">
        <f>G29-G41</f>
        <v>4565</v>
      </c>
    </row>
    <row r="43" spans="1:9" ht="6" customHeight="1">
      <c r="A43" s="9"/>
      <c r="B43" s="35"/>
      <c r="C43" s="35"/>
      <c r="D43" s="35"/>
      <c r="E43" s="35"/>
      <c r="F43" s="35"/>
      <c r="G43" s="76"/>
    </row>
    <row r="44" spans="1:9" s="41" customFormat="1" ht="14.25">
      <c r="A44" s="64" t="s">
        <v>17</v>
      </c>
      <c r="B44" s="97"/>
      <c r="C44" s="17"/>
      <c r="D44" s="17"/>
      <c r="E44" s="17"/>
      <c r="F44" s="17"/>
      <c r="G44" s="17"/>
      <c r="H44" s="17"/>
      <c r="I44" s="17"/>
    </row>
    <row r="45" spans="1:9" ht="21.95" customHeight="1">
      <c r="A45" s="153" t="s">
        <v>7</v>
      </c>
      <c r="B45" s="90">
        <f>B14</f>
        <v>46113</v>
      </c>
      <c r="C45" s="98"/>
      <c r="D45" s="79">
        <f>$G$19</f>
        <v>32980</v>
      </c>
      <c r="E45" s="80"/>
      <c r="F45" s="81"/>
      <c r="G45" s="82">
        <f>$D$45</f>
        <v>32980</v>
      </c>
    </row>
    <row r="46" spans="1:9" ht="21.95" customHeight="1">
      <c r="A46" s="154"/>
      <c r="B46" s="140">
        <f>B33</f>
        <v>46143</v>
      </c>
      <c r="C46" s="139">
        <f>C26</f>
        <v>46477</v>
      </c>
      <c r="D46" s="85">
        <f>$G$19</f>
        <v>32980</v>
      </c>
      <c r="E46" s="69" t="s">
        <v>12</v>
      </c>
      <c r="F46" s="130">
        <f>LOOKUP($G$14-1,割引率!A7:C18)</f>
        <v>10.7869636</v>
      </c>
      <c r="G46" s="86">
        <f>ROUND($D$46*$F$46,0)</f>
        <v>355754</v>
      </c>
    </row>
    <row r="47" spans="1:9" ht="21.95" customHeight="1">
      <c r="A47" s="153" t="s">
        <v>8</v>
      </c>
      <c r="B47" s="90">
        <f>B15</f>
        <v>46113</v>
      </c>
      <c r="C47" s="87"/>
      <c r="D47" s="88">
        <f>$G$20</f>
        <v>5304</v>
      </c>
      <c r="E47" s="80"/>
      <c r="F47" s="81"/>
      <c r="G47" s="82">
        <f>$D$47</f>
        <v>5304</v>
      </c>
    </row>
    <row r="48" spans="1:9" ht="21.95" customHeight="1">
      <c r="A48" s="156"/>
      <c r="B48" s="140">
        <f>B46</f>
        <v>46143</v>
      </c>
      <c r="C48" s="139">
        <f>C34</f>
        <v>46477</v>
      </c>
      <c r="D48" s="92">
        <f>$G$20</f>
        <v>5304</v>
      </c>
      <c r="E48" s="69" t="str">
        <f>E46</f>
        <v>×</v>
      </c>
      <c r="F48" s="130">
        <f>LOOKUP($G$15-1,割引率!E7:G18)</f>
        <v>10.7869636</v>
      </c>
      <c r="G48" s="147">
        <f>ROUND($D$48*$F$48,0)</f>
        <v>57214</v>
      </c>
    </row>
    <row r="49" spans="1:7" ht="21.95" customHeight="1">
      <c r="A49" s="153" t="s">
        <v>47</v>
      </c>
      <c r="B49" s="90">
        <f>B16</f>
        <v>46113</v>
      </c>
      <c r="C49" s="98"/>
      <c r="D49" s="149">
        <f>$G$21</f>
        <v>782</v>
      </c>
      <c r="E49" s="84"/>
      <c r="F49" s="145"/>
      <c r="G49" s="150">
        <f>$D$49</f>
        <v>782</v>
      </c>
    </row>
    <row r="50" spans="1:7" ht="21.95" customHeight="1" thickBot="1">
      <c r="A50" s="154"/>
      <c r="B50" s="140">
        <f>B39</f>
        <v>46143</v>
      </c>
      <c r="C50" s="139">
        <f>C28</f>
        <v>46477</v>
      </c>
      <c r="D50" s="92">
        <f>$G$21</f>
        <v>782</v>
      </c>
      <c r="E50" s="69" t="s">
        <v>12</v>
      </c>
      <c r="F50" s="130">
        <f>LOOKUP($G$16-1,割引率!A27:C38)</f>
        <v>10.7869636</v>
      </c>
      <c r="G50" s="151">
        <f>ROUND($D$50*$F$50,0)</f>
        <v>8435</v>
      </c>
    </row>
    <row r="51" spans="1:7" ht="21.95" customHeight="1" thickBot="1">
      <c r="A51" s="72" t="s">
        <v>14</v>
      </c>
      <c r="B51" s="73"/>
      <c r="C51" s="74"/>
      <c r="D51" s="74"/>
      <c r="E51" s="74"/>
      <c r="F51" s="74"/>
      <c r="G51" s="75">
        <f>SUM(G45:G50)</f>
        <v>460469</v>
      </c>
    </row>
    <row r="52" spans="1:7" ht="21.95" customHeight="1" thickBot="1">
      <c r="A52" s="42" t="s">
        <v>16</v>
      </c>
      <c r="B52" s="73"/>
      <c r="C52" s="74"/>
      <c r="D52" s="74"/>
      <c r="E52" s="74"/>
      <c r="F52" s="74"/>
      <c r="G52" s="75">
        <f>G29-G51</f>
        <v>8323</v>
      </c>
    </row>
    <row r="53" spans="1:7" ht="15.95" customHeight="1">
      <c r="A53" s="3" t="s">
        <v>29</v>
      </c>
    </row>
    <row r="54" spans="1:7" customFormat="1" ht="15.95" customHeight="1">
      <c r="A54" s="3" t="s">
        <v>30</v>
      </c>
    </row>
    <row r="55" spans="1:7" ht="16.5" customHeight="1">
      <c r="A55" s="3" t="s">
        <v>43</v>
      </c>
      <c r="F55" s="99"/>
    </row>
  </sheetData>
  <sheetProtection password="CC47" sheet="1" objects="1" scenarios="1" formatCells="0" formatColumns="0" formatRows="0" insertColumns="0" insertRows="0" insertHyperlinks="0" deleteColumns="0" deleteRows="0" sort="0" autoFilter="0" pivotTables="0"/>
  <protectedRanges>
    <protectedRange sqref="B7:B8" name="範囲1"/>
  </protectedRanges>
  <mergeCells count="12">
    <mergeCell ref="A49:A50"/>
    <mergeCell ref="A35:A37"/>
    <mergeCell ref="A45:A46"/>
    <mergeCell ref="A47:A48"/>
    <mergeCell ref="A1:G1"/>
    <mergeCell ref="A2:G2"/>
    <mergeCell ref="A6:G6"/>
    <mergeCell ref="E7:F7"/>
    <mergeCell ref="E12:F12"/>
    <mergeCell ref="A32:A34"/>
    <mergeCell ref="A10:C10"/>
    <mergeCell ref="A38:A40"/>
  </mergeCells>
  <phoneticPr fontId="4"/>
  <dataValidations count="1">
    <dataValidation imeMode="halfAlpha" allowBlank="1" showInputMessage="1" showErrorMessage="1" sqref="B4:B5 IX4:IX5 ST4:ST5 ACP4:ACP5 AML4:AML5 AWH4:AWH5 BGD4:BGD5 BPZ4:BPZ5 BZV4:BZV5 CJR4:CJR5 CTN4:CTN5 DDJ4:DDJ5 DNF4:DNF5 DXB4:DXB5 EGX4:EGX5 EQT4:EQT5 FAP4:FAP5 FKL4:FKL5 FUH4:FUH5 GED4:GED5 GNZ4:GNZ5 GXV4:GXV5 HHR4:HHR5 HRN4:HRN5 IBJ4:IBJ5 ILF4:ILF5 IVB4:IVB5 JEX4:JEX5 JOT4:JOT5 JYP4:JYP5 KIL4:KIL5 KSH4:KSH5 LCD4:LCD5 LLZ4:LLZ5 LVV4:LVV5 MFR4:MFR5 MPN4:MPN5 MZJ4:MZJ5 NJF4:NJF5 NTB4:NTB5 OCX4:OCX5 OMT4:OMT5 OWP4:OWP5 PGL4:PGL5 PQH4:PQH5 QAD4:QAD5 QJZ4:QJZ5 QTV4:QTV5 RDR4:RDR5 RNN4:RNN5 RXJ4:RXJ5 SHF4:SHF5 SRB4:SRB5 TAX4:TAX5 TKT4:TKT5 TUP4:TUP5 UEL4:UEL5 UOH4:UOH5 UYD4:UYD5 VHZ4:VHZ5 VRV4:VRV5 WBR4:WBR5 WLN4:WLN5 WVJ4:WVJ5 B65549:B65550 IX65549:IX65550 ST65549:ST65550 ACP65549:ACP65550 AML65549:AML65550 AWH65549:AWH65550 BGD65549:BGD65550 BPZ65549:BPZ65550 BZV65549:BZV65550 CJR65549:CJR65550 CTN65549:CTN65550 DDJ65549:DDJ65550 DNF65549:DNF65550 DXB65549:DXB65550 EGX65549:EGX65550 EQT65549:EQT65550 FAP65549:FAP65550 FKL65549:FKL65550 FUH65549:FUH65550 GED65549:GED65550 GNZ65549:GNZ65550 GXV65549:GXV65550 HHR65549:HHR65550 HRN65549:HRN65550 IBJ65549:IBJ65550 ILF65549:ILF65550 IVB65549:IVB65550 JEX65549:JEX65550 JOT65549:JOT65550 JYP65549:JYP65550 KIL65549:KIL65550 KSH65549:KSH65550 LCD65549:LCD65550 LLZ65549:LLZ65550 LVV65549:LVV65550 MFR65549:MFR65550 MPN65549:MPN65550 MZJ65549:MZJ65550 NJF65549:NJF65550 NTB65549:NTB65550 OCX65549:OCX65550 OMT65549:OMT65550 OWP65549:OWP65550 PGL65549:PGL65550 PQH65549:PQH65550 QAD65549:QAD65550 QJZ65549:QJZ65550 QTV65549:QTV65550 RDR65549:RDR65550 RNN65549:RNN65550 RXJ65549:RXJ65550 SHF65549:SHF65550 SRB65549:SRB65550 TAX65549:TAX65550 TKT65549:TKT65550 TUP65549:TUP65550 UEL65549:UEL65550 UOH65549:UOH65550 UYD65549:UYD65550 VHZ65549:VHZ65550 VRV65549:VRV65550 WBR65549:WBR65550 WLN65549:WLN65550 WVJ65549:WVJ65550 B131085:B131086 IX131085:IX131086 ST131085:ST131086 ACP131085:ACP131086 AML131085:AML131086 AWH131085:AWH131086 BGD131085:BGD131086 BPZ131085:BPZ131086 BZV131085:BZV131086 CJR131085:CJR131086 CTN131085:CTN131086 DDJ131085:DDJ131086 DNF131085:DNF131086 DXB131085:DXB131086 EGX131085:EGX131086 EQT131085:EQT131086 FAP131085:FAP131086 FKL131085:FKL131086 FUH131085:FUH131086 GED131085:GED131086 GNZ131085:GNZ131086 GXV131085:GXV131086 HHR131085:HHR131086 HRN131085:HRN131086 IBJ131085:IBJ131086 ILF131085:ILF131086 IVB131085:IVB131086 JEX131085:JEX131086 JOT131085:JOT131086 JYP131085:JYP131086 KIL131085:KIL131086 KSH131085:KSH131086 LCD131085:LCD131086 LLZ131085:LLZ131086 LVV131085:LVV131086 MFR131085:MFR131086 MPN131085:MPN131086 MZJ131085:MZJ131086 NJF131085:NJF131086 NTB131085:NTB131086 OCX131085:OCX131086 OMT131085:OMT131086 OWP131085:OWP131086 PGL131085:PGL131086 PQH131085:PQH131086 QAD131085:QAD131086 QJZ131085:QJZ131086 QTV131085:QTV131086 RDR131085:RDR131086 RNN131085:RNN131086 RXJ131085:RXJ131086 SHF131085:SHF131086 SRB131085:SRB131086 TAX131085:TAX131086 TKT131085:TKT131086 TUP131085:TUP131086 UEL131085:UEL131086 UOH131085:UOH131086 UYD131085:UYD131086 VHZ131085:VHZ131086 VRV131085:VRV131086 WBR131085:WBR131086 WLN131085:WLN131086 WVJ131085:WVJ131086 B196621:B196622 IX196621:IX196622 ST196621:ST196622 ACP196621:ACP196622 AML196621:AML196622 AWH196621:AWH196622 BGD196621:BGD196622 BPZ196621:BPZ196622 BZV196621:BZV196622 CJR196621:CJR196622 CTN196621:CTN196622 DDJ196621:DDJ196622 DNF196621:DNF196622 DXB196621:DXB196622 EGX196621:EGX196622 EQT196621:EQT196622 FAP196621:FAP196622 FKL196621:FKL196622 FUH196621:FUH196622 GED196621:GED196622 GNZ196621:GNZ196622 GXV196621:GXV196622 HHR196621:HHR196622 HRN196621:HRN196622 IBJ196621:IBJ196622 ILF196621:ILF196622 IVB196621:IVB196622 JEX196621:JEX196622 JOT196621:JOT196622 JYP196621:JYP196622 KIL196621:KIL196622 KSH196621:KSH196622 LCD196621:LCD196622 LLZ196621:LLZ196622 LVV196621:LVV196622 MFR196621:MFR196622 MPN196621:MPN196622 MZJ196621:MZJ196622 NJF196621:NJF196622 NTB196621:NTB196622 OCX196621:OCX196622 OMT196621:OMT196622 OWP196621:OWP196622 PGL196621:PGL196622 PQH196621:PQH196622 QAD196621:QAD196622 QJZ196621:QJZ196622 QTV196621:QTV196622 RDR196621:RDR196622 RNN196621:RNN196622 RXJ196621:RXJ196622 SHF196621:SHF196622 SRB196621:SRB196622 TAX196621:TAX196622 TKT196621:TKT196622 TUP196621:TUP196622 UEL196621:UEL196622 UOH196621:UOH196622 UYD196621:UYD196622 VHZ196621:VHZ196622 VRV196621:VRV196622 WBR196621:WBR196622 WLN196621:WLN196622 WVJ196621:WVJ196622 B262157:B262158 IX262157:IX262158 ST262157:ST262158 ACP262157:ACP262158 AML262157:AML262158 AWH262157:AWH262158 BGD262157:BGD262158 BPZ262157:BPZ262158 BZV262157:BZV262158 CJR262157:CJR262158 CTN262157:CTN262158 DDJ262157:DDJ262158 DNF262157:DNF262158 DXB262157:DXB262158 EGX262157:EGX262158 EQT262157:EQT262158 FAP262157:FAP262158 FKL262157:FKL262158 FUH262157:FUH262158 GED262157:GED262158 GNZ262157:GNZ262158 GXV262157:GXV262158 HHR262157:HHR262158 HRN262157:HRN262158 IBJ262157:IBJ262158 ILF262157:ILF262158 IVB262157:IVB262158 JEX262157:JEX262158 JOT262157:JOT262158 JYP262157:JYP262158 KIL262157:KIL262158 KSH262157:KSH262158 LCD262157:LCD262158 LLZ262157:LLZ262158 LVV262157:LVV262158 MFR262157:MFR262158 MPN262157:MPN262158 MZJ262157:MZJ262158 NJF262157:NJF262158 NTB262157:NTB262158 OCX262157:OCX262158 OMT262157:OMT262158 OWP262157:OWP262158 PGL262157:PGL262158 PQH262157:PQH262158 QAD262157:QAD262158 QJZ262157:QJZ262158 QTV262157:QTV262158 RDR262157:RDR262158 RNN262157:RNN262158 RXJ262157:RXJ262158 SHF262157:SHF262158 SRB262157:SRB262158 TAX262157:TAX262158 TKT262157:TKT262158 TUP262157:TUP262158 UEL262157:UEL262158 UOH262157:UOH262158 UYD262157:UYD262158 VHZ262157:VHZ262158 VRV262157:VRV262158 WBR262157:WBR262158 WLN262157:WLN262158 WVJ262157:WVJ262158 B327693:B327694 IX327693:IX327694 ST327693:ST327694 ACP327693:ACP327694 AML327693:AML327694 AWH327693:AWH327694 BGD327693:BGD327694 BPZ327693:BPZ327694 BZV327693:BZV327694 CJR327693:CJR327694 CTN327693:CTN327694 DDJ327693:DDJ327694 DNF327693:DNF327694 DXB327693:DXB327694 EGX327693:EGX327694 EQT327693:EQT327694 FAP327693:FAP327694 FKL327693:FKL327694 FUH327693:FUH327694 GED327693:GED327694 GNZ327693:GNZ327694 GXV327693:GXV327694 HHR327693:HHR327694 HRN327693:HRN327694 IBJ327693:IBJ327694 ILF327693:ILF327694 IVB327693:IVB327694 JEX327693:JEX327694 JOT327693:JOT327694 JYP327693:JYP327694 KIL327693:KIL327694 KSH327693:KSH327694 LCD327693:LCD327694 LLZ327693:LLZ327694 LVV327693:LVV327694 MFR327693:MFR327694 MPN327693:MPN327694 MZJ327693:MZJ327694 NJF327693:NJF327694 NTB327693:NTB327694 OCX327693:OCX327694 OMT327693:OMT327694 OWP327693:OWP327694 PGL327693:PGL327694 PQH327693:PQH327694 QAD327693:QAD327694 QJZ327693:QJZ327694 QTV327693:QTV327694 RDR327693:RDR327694 RNN327693:RNN327694 RXJ327693:RXJ327694 SHF327693:SHF327694 SRB327693:SRB327694 TAX327693:TAX327694 TKT327693:TKT327694 TUP327693:TUP327694 UEL327693:UEL327694 UOH327693:UOH327694 UYD327693:UYD327694 VHZ327693:VHZ327694 VRV327693:VRV327694 WBR327693:WBR327694 WLN327693:WLN327694 WVJ327693:WVJ327694 B393229:B393230 IX393229:IX393230 ST393229:ST393230 ACP393229:ACP393230 AML393229:AML393230 AWH393229:AWH393230 BGD393229:BGD393230 BPZ393229:BPZ393230 BZV393229:BZV393230 CJR393229:CJR393230 CTN393229:CTN393230 DDJ393229:DDJ393230 DNF393229:DNF393230 DXB393229:DXB393230 EGX393229:EGX393230 EQT393229:EQT393230 FAP393229:FAP393230 FKL393229:FKL393230 FUH393229:FUH393230 GED393229:GED393230 GNZ393229:GNZ393230 GXV393229:GXV393230 HHR393229:HHR393230 HRN393229:HRN393230 IBJ393229:IBJ393230 ILF393229:ILF393230 IVB393229:IVB393230 JEX393229:JEX393230 JOT393229:JOT393230 JYP393229:JYP393230 KIL393229:KIL393230 KSH393229:KSH393230 LCD393229:LCD393230 LLZ393229:LLZ393230 LVV393229:LVV393230 MFR393229:MFR393230 MPN393229:MPN393230 MZJ393229:MZJ393230 NJF393229:NJF393230 NTB393229:NTB393230 OCX393229:OCX393230 OMT393229:OMT393230 OWP393229:OWP393230 PGL393229:PGL393230 PQH393229:PQH393230 QAD393229:QAD393230 QJZ393229:QJZ393230 QTV393229:QTV393230 RDR393229:RDR393230 RNN393229:RNN393230 RXJ393229:RXJ393230 SHF393229:SHF393230 SRB393229:SRB393230 TAX393229:TAX393230 TKT393229:TKT393230 TUP393229:TUP393230 UEL393229:UEL393230 UOH393229:UOH393230 UYD393229:UYD393230 VHZ393229:VHZ393230 VRV393229:VRV393230 WBR393229:WBR393230 WLN393229:WLN393230 WVJ393229:WVJ393230 B458765:B458766 IX458765:IX458766 ST458765:ST458766 ACP458765:ACP458766 AML458765:AML458766 AWH458765:AWH458766 BGD458765:BGD458766 BPZ458765:BPZ458766 BZV458765:BZV458766 CJR458765:CJR458766 CTN458765:CTN458766 DDJ458765:DDJ458766 DNF458765:DNF458766 DXB458765:DXB458766 EGX458765:EGX458766 EQT458765:EQT458766 FAP458765:FAP458766 FKL458765:FKL458766 FUH458765:FUH458766 GED458765:GED458766 GNZ458765:GNZ458766 GXV458765:GXV458766 HHR458765:HHR458766 HRN458765:HRN458766 IBJ458765:IBJ458766 ILF458765:ILF458766 IVB458765:IVB458766 JEX458765:JEX458766 JOT458765:JOT458766 JYP458765:JYP458766 KIL458765:KIL458766 KSH458765:KSH458766 LCD458765:LCD458766 LLZ458765:LLZ458766 LVV458765:LVV458766 MFR458765:MFR458766 MPN458765:MPN458766 MZJ458765:MZJ458766 NJF458765:NJF458766 NTB458765:NTB458766 OCX458765:OCX458766 OMT458765:OMT458766 OWP458765:OWP458766 PGL458765:PGL458766 PQH458765:PQH458766 QAD458765:QAD458766 QJZ458765:QJZ458766 QTV458765:QTV458766 RDR458765:RDR458766 RNN458765:RNN458766 RXJ458765:RXJ458766 SHF458765:SHF458766 SRB458765:SRB458766 TAX458765:TAX458766 TKT458765:TKT458766 TUP458765:TUP458766 UEL458765:UEL458766 UOH458765:UOH458766 UYD458765:UYD458766 VHZ458765:VHZ458766 VRV458765:VRV458766 WBR458765:WBR458766 WLN458765:WLN458766 WVJ458765:WVJ458766 B524301:B524302 IX524301:IX524302 ST524301:ST524302 ACP524301:ACP524302 AML524301:AML524302 AWH524301:AWH524302 BGD524301:BGD524302 BPZ524301:BPZ524302 BZV524301:BZV524302 CJR524301:CJR524302 CTN524301:CTN524302 DDJ524301:DDJ524302 DNF524301:DNF524302 DXB524301:DXB524302 EGX524301:EGX524302 EQT524301:EQT524302 FAP524301:FAP524302 FKL524301:FKL524302 FUH524301:FUH524302 GED524301:GED524302 GNZ524301:GNZ524302 GXV524301:GXV524302 HHR524301:HHR524302 HRN524301:HRN524302 IBJ524301:IBJ524302 ILF524301:ILF524302 IVB524301:IVB524302 JEX524301:JEX524302 JOT524301:JOT524302 JYP524301:JYP524302 KIL524301:KIL524302 KSH524301:KSH524302 LCD524301:LCD524302 LLZ524301:LLZ524302 LVV524301:LVV524302 MFR524301:MFR524302 MPN524301:MPN524302 MZJ524301:MZJ524302 NJF524301:NJF524302 NTB524301:NTB524302 OCX524301:OCX524302 OMT524301:OMT524302 OWP524301:OWP524302 PGL524301:PGL524302 PQH524301:PQH524302 QAD524301:QAD524302 QJZ524301:QJZ524302 QTV524301:QTV524302 RDR524301:RDR524302 RNN524301:RNN524302 RXJ524301:RXJ524302 SHF524301:SHF524302 SRB524301:SRB524302 TAX524301:TAX524302 TKT524301:TKT524302 TUP524301:TUP524302 UEL524301:UEL524302 UOH524301:UOH524302 UYD524301:UYD524302 VHZ524301:VHZ524302 VRV524301:VRV524302 WBR524301:WBR524302 WLN524301:WLN524302 WVJ524301:WVJ524302 B589837:B589838 IX589837:IX589838 ST589837:ST589838 ACP589837:ACP589838 AML589837:AML589838 AWH589837:AWH589838 BGD589837:BGD589838 BPZ589837:BPZ589838 BZV589837:BZV589838 CJR589837:CJR589838 CTN589837:CTN589838 DDJ589837:DDJ589838 DNF589837:DNF589838 DXB589837:DXB589838 EGX589837:EGX589838 EQT589837:EQT589838 FAP589837:FAP589838 FKL589837:FKL589838 FUH589837:FUH589838 GED589837:GED589838 GNZ589837:GNZ589838 GXV589837:GXV589838 HHR589837:HHR589838 HRN589837:HRN589838 IBJ589837:IBJ589838 ILF589837:ILF589838 IVB589837:IVB589838 JEX589837:JEX589838 JOT589837:JOT589838 JYP589837:JYP589838 KIL589837:KIL589838 KSH589837:KSH589838 LCD589837:LCD589838 LLZ589837:LLZ589838 LVV589837:LVV589838 MFR589837:MFR589838 MPN589837:MPN589838 MZJ589837:MZJ589838 NJF589837:NJF589838 NTB589837:NTB589838 OCX589837:OCX589838 OMT589837:OMT589838 OWP589837:OWP589838 PGL589837:PGL589838 PQH589837:PQH589838 QAD589837:QAD589838 QJZ589837:QJZ589838 QTV589837:QTV589838 RDR589837:RDR589838 RNN589837:RNN589838 RXJ589837:RXJ589838 SHF589837:SHF589838 SRB589837:SRB589838 TAX589837:TAX589838 TKT589837:TKT589838 TUP589837:TUP589838 UEL589837:UEL589838 UOH589837:UOH589838 UYD589837:UYD589838 VHZ589837:VHZ589838 VRV589837:VRV589838 WBR589837:WBR589838 WLN589837:WLN589838 WVJ589837:WVJ589838 B655373:B655374 IX655373:IX655374 ST655373:ST655374 ACP655373:ACP655374 AML655373:AML655374 AWH655373:AWH655374 BGD655373:BGD655374 BPZ655373:BPZ655374 BZV655373:BZV655374 CJR655373:CJR655374 CTN655373:CTN655374 DDJ655373:DDJ655374 DNF655373:DNF655374 DXB655373:DXB655374 EGX655373:EGX655374 EQT655373:EQT655374 FAP655373:FAP655374 FKL655373:FKL655374 FUH655373:FUH655374 GED655373:GED655374 GNZ655373:GNZ655374 GXV655373:GXV655374 HHR655373:HHR655374 HRN655373:HRN655374 IBJ655373:IBJ655374 ILF655373:ILF655374 IVB655373:IVB655374 JEX655373:JEX655374 JOT655373:JOT655374 JYP655373:JYP655374 KIL655373:KIL655374 KSH655373:KSH655374 LCD655373:LCD655374 LLZ655373:LLZ655374 LVV655373:LVV655374 MFR655373:MFR655374 MPN655373:MPN655374 MZJ655373:MZJ655374 NJF655373:NJF655374 NTB655373:NTB655374 OCX655373:OCX655374 OMT655373:OMT655374 OWP655373:OWP655374 PGL655373:PGL655374 PQH655373:PQH655374 QAD655373:QAD655374 QJZ655373:QJZ655374 QTV655373:QTV655374 RDR655373:RDR655374 RNN655373:RNN655374 RXJ655373:RXJ655374 SHF655373:SHF655374 SRB655373:SRB655374 TAX655373:TAX655374 TKT655373:TKT655374 TUP655373:TUP655374 UEL655373:UEL655374 UOH655373:UOH655374 UYD655373:UYD655374 VHZ655373:VHZ655374 VRV655373:VRV655374 WBR655373:WBR655374 WLN655373:WLN655374 WVJ655373:WVJ655374 B720909:B720910 IX720909:IX720910 ST720909:ST720910 ACP720909:ACP720910 AML720909:AML720910 AWH720909:AWH720910 BGD720909:BGD720910 BPZ720909:BPZ720910 BZV720909:BZV720910 CJR720909:CJR720910 CTN720909:CTN720910 DDJ720909:DDJ720910 DNF720909:DNF720910 DXB720909:DXB720910 EGX720909:EGX720910 EQT720909:EQT720910 FAP720909:FAP720910 FKL720909:FKL720910 FUH720909:FUH720910 GED720909:GED720910 GNZ720909:GNZ720910 GXV720909:GXV720910 HHR720909:HHR720910 HRN720909:HRN720910 IBJ720909:IBJ720910 ILF720909:ILF720910 IVB720909:IVB720910 JEX720909:JEX720910 JOT720909:JOT720910 JYP720909:JYP720910 KIL720909:KIL720910 KSH720909:KSH720910 LCD720909:LCD720910 LLZ720909:LLZ720910 LVV720909:LVV720910 MFR720909:MFR720910 MPN720909:MPN720910 MZJ720909:MZJ720910 NJF720909:NJF720910 NTB720909:NTB720910 OCX720909:OCX720910 OMT720909:OMT720910 OWP720909:OWP720910 PGL720909:PGL720910 PQH720909:PQH720910 QAD720909:QAD720910 QJZ720909:QJZ720910 QTV720909:QTV720910 RDR720909:RDR720910 RNN720909:RNN720910 RXJ720909:RXJ720910 SHF720909:SHF720910 SRB720909:SRB720910 TAX720909:TAX720910 TKT720909:TKT720910 TUP720909:TUP720910 UEL720909:UEL720910 UOH720909:UOH720910 UYD720909:UYD720910 VHZ720909:VHZ720910 VRV720909:VRV720910 WBR720909:WBR720910 WLN720909:WLN720910 WVJ720909:WVJ720910 B786445:B786446 IX786445:IX786446 ST786445:ST786446 ACP786445:ACP786446 AML786445:AML786446 AWH786445:AWH786446 BGD786445:BGD786446 BPZ786445:BPZ786446 BZV786445:BZV786446 CJR786445:CJR786446 CTN786445:CTN786446 DDJ786445:DDJ786446 DNF786445:DNF786446 DXB786445:DXB786446 EGX786445:EGX786446 EQT786445:EQT786446 FAP786445:FAP786446 FKL786445:FKL786446 FUH786445:FUH786446 GED786445:GED786446 GNZ786445:GNZ786446 GXV786445:GXV786446 HHR786445:HHR786446 HRN786445:HRN786446 IBJ786445:IBJ786446 ILF786445:ILF786446 IVB786445:IVB786446 JEX786445:JEX786446 JOT786445:JOT786446 JYP786445:JYP786446 KIL786445:KIL786446 KSH786445:KSH786446 LCD786445:LCD786446 LLZ786445:LLZ786446 LVV786445:LVV786446 MFR786445:MFR786446 MPN786445:MPN786446 MZJ786445:MZJ786446 NJF786445:NJF786446 NTB786445:NTB786446 OCX786445:OCX786446 OMT786445:OMT786446 OWP786445:OWP786446 PGL786445:PGL786446 PQH786445:PQH786446 QAD786445:QAD786446 QJZ786445:QJZ786446 QTV786445:QTV786446 RDR786445:RDR786446 RNN786445:RNN786446 RXJ786445:RXJ786446 SHF786445:SHF786446 SRB786445:SRB786446 TAX786445:TAX786446 TKT786445:TKT786446 TUP786445:TUP786446 UEL786445:UEL786446 UOH786445:UOH786446 UYD786445:UYD786446 VHZ786445:VHZ786446 VRV786445:VRV786446 WBR786445:WBR786446 WLN786445:WLN786446 WVJ786445:WVJ786446 B851981:B851982 IX851981:IX851982 ST851981:ST851982 ACP851981:ACP851982 AML851981:AML851982 AWH851981:AWH851982 BGD851981:BGD851982 BPZ851981:BPZ851982 BZV851981:BZV851982 CJR851981:CJR851982 CTN851981:CTN851982 DDJ851981:DDJ851982 DNF851981:DNF851982 DXB851981:DXB851982 EGX851981:EGX851982 EQT851981:EQT851982 FAP851981:FAP851982 FKL851981:FKL851982 FUH851981:FUH851982 GED851981:GED851982 GNZ851981:GNZ851982 GXV851981:GXV851982 HHR851981:HHR851982 HRN851981:HRN851982 IBJ851981:IBJ851982 ILF851981:ILF851982 IVB851981:IVB851982 JEX851981:JEX851982 JOT851981:JOT851982 JYP851981:JYP851982 KIL851981:KIL851982 KSH851981:KSH851982 LCD851981:LCD851982 LLZ851981:LLZ851982 LVV851981:LVV851982 MFR851981:MFR851982 MPN851981:MPN851982 MZJ851981:MZJ851982 NJF851981:NJF851982 NTB851981:NTB851982 OCX851981:OCX851982 OMT851981:OMT851982 OWP851981:OWP851982 PGL851981:PGL851982 PQH851981:PQH851982 QAD851981:QAD851982 QJZ851981:QJZ851982 QTV851981:QTV851982 RDR851981:RDR851982 RNN851981:RNN851982 RXJ851981:RXJ851982 SHF851981:SHF851982 SRB851981:SRB851982 TAX851981:TAX851982 TKT851981:TKT851982 TUP851981:TUP851982 UEL851981:UEL851982 UOH851981:UOH851982 UYD851981:UYD851982 VHZ851981:VHZ851982 VRV851981:VRV851982 WBR851981:WBR851982 WLN851981:WLN851982 WVJ851981:WVJ851982 B917517:B917518 IX917517:IX917518 ST917517:ST917518 ACP917517:ACP917518 AML917517:AML917518 AWH917517:AWH917518 BGD917517:BGD917518 BPZ917517:BPZ917518 BZV917517:BZV917518 CJR917517:CJR917518 CTN917517:CTN917518 DDJ917517:DDJ917518 DNF917517:DNF917518 DXB917517:DXB917518 EGX917517:EGX917518 EQT917517:EQT917518 FAP917517:FAP917518 FKL917517:FKL917518 FUH917517:FUH917518 GED917517:GED917518 GNZ917517:GNZ917518 GXV917517:GXV917518 HHR917517:HHR917518 HRN917517:HRN917518 IBJ917517:IBJ917518 ILF917517:ILF917518 IVB917517:IVB917518 JEX917517:JEX917518 JOT917517:JOT917518 JYP917517:JYP917518 KIL917517:KIL917518 KSH917517:KSH917518 LCD917517:LCD917518 LLZ917517:LLZ917518 LVV917517:LVV917518 MFR917517:MFR917518 MPN917517:MPN917518 MZJ917517:MZJ917518 NJF917517:NJF917518 NTB917517:NTB917518 OCX917517:OCX917518 OMT917517:OMT917518 OWP917517:OWP917518 PGL917517:PGL917518 PQH917517:PQH917518 QAD917517:QAD917518 QJZ917517:QJZ917518 QTV917517:QTV917518 RDR917517:RDR917518 RNN917517:RNN917518 RXJ917517:RXJ917518 SHF917517:SHF917518 SRB917517:SRB917518 TAX917517:TAX917518 TKT917517:TKT917518 TUP917517:TUP917518 UEL917517:UEL917518 UOH917517:UOH917518 UYD917517:UYD917518 VHZ917517:VHZ917518 VRV917517:VRV917518 WBR917517:WBR917518 WLN917517:WLN917518 WVJ917517:WVJ917518 B983053:B983054 IX983053:IX983054 ST983053:ST983054 ACP983053:ACP983054 AML983053:AML983054 AWH983053:AWH983054 BGD983053:BGD983054 BPZ983053:BPZ983054 BZV983053:BZV983054 CJR983053:CJR983054 CTN983053:CTN983054 DDJ983053:DDJ983054 DNF983053:DNF983054 DXB983053:DXB983054 EGX983053:EGX983054 EQT983053:EQT983054 FAP983053:FAP983054 FKL983053:FKL983054 FUH983053:FUH983054 GED983053:GED983054 GNZ983053:GNZ983054 GXV983053:GXV983054 HHR983053:HHR983054 HRN983053:HRN983054 IBJ983053:IBJ983054 ILF983053:ILF983054 IVB983053:IVB983054 JEX983053:JEX983054 JOT983053:JOT983054 JYP983053:JYP983054 KIL983053:KIL983054 KSH983053:KSH983054 LCD983053:LCD983054 LLZ983053:LLZ983054 LVV983053:LVV983054 MFR983053:MFR983054 MPN983053:MPN983054 MZJ983053:MZJ983054 NJF983053:NJF983054 NTB983053:NTB983054 OCX983053:OCX983054 OMT983053:OMT983054 OWP983053:OWP983054 PGL983053:PGL983054 PQH983053:PQH983054 QAD983053:QAD983054 QJZ983053:QJZ983054 QTV983053:QTV983054 RDR983053:RDR983054 RNN983053:RNN983054 RXJ983053:RXJ983054 SHF983053:SHF983054 SRB983053:SRB983054 TAX983053:TAX983054 TKT983053:TKT983054 TUP983053:TUP983054 UEL983053:UEL983054 UOH983053:UOH983054 UYD983053:UYD983054 VHZ983053:VHZ983054 VRV983053:VRV983054 WBR983053:WBR983054 WLN983053:WLN983054 WVJ983053:WVJ983054"/>
  </dataValidations>
  <pageMargins left="0.70866141732283472" right="0.70866141732283472" top="0.74803149606299213" bottom="0.74803149606299213" header="0.31496062992125984" footer="0.31496062992125984"/>
  <pageSetup paperSize="9" scale="65" orientation="portrait" r:id="rId1"/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workbookViewId="0">
      <selection sqref="A1:C1"/>
    </sheetView>
  </sheetViews>
  <sheetFormatPr defaultRowHeight="17.25"/>
  <cols>
    <col min="1" max="1" width="13.125" style="100" customWidth="1"/>
    <col min="2" max="2" width="19.375" style="100" customWidth="1"/>
    <col min="3" max="3" width="15.625" style="100" customWidth="1"/>
    <col min="4" max="4" width="5.125" style="100" customWidth="1"/>
    <col min="5" max="5" width="13.125" style="100" customWidth="1"/>
    <col min="6" max="6" width="16.75" style="100" customWidth="1"/>
    <col min="7" max="7" width="15.625" style="100" customWidth="1"/>
    <col min="8" max="8" width="13.125" style="100" customWidth="1"/>
    <col min="9" max="9" width="16.625" style="100" customWidth="1"/>
    <col min="10" max="10" width="12.5" style="100" customWidth="1"/>
    <col min="11" max="256" width="9" style="100"/>
    <col min="257" max="257" width="13.125" style="100" customWidth="1"/>
    <col min="258" max="258" width="19.375" style="100" customWidth="1"/>
    <col min="259" max="259" width="15.625" style="100" customWidth="1"/>
    <col min="260" max="260" width="5.125" style="100" customWidth="1"/>
    <col min="261" max="261" width="13.125" style="100" customWidth="1"/>
    <col min="262" max="262" width="16.75" style="100" customWidth="1"/>
    <col min="263" max="263" width="15.625" style="100" customWidth="1"/>
    <col min="264" max="264" width="13.125" style="100" customWidth="1"/>
    <col min="265" max="265" width="16.625" style="100" customWidth="1"/>
    <col min="266" max="266" width="12.5" style="100" customWidth="1"/>
    <col min="267" max="512" width="9" style="100"/>
    <col min="513" max="513" width="13.125" style="100" customWidth="1"/>
    <col min="514" max="514" width="19.375" style="100" customWidth="1"/>
    <col min="515" max="515" width="15.625" style="100" customWidth="1"/>
    <col min="516" max="516" width="5.125" style="100" customWidth="1"/>
    <col min="517" max="517" width="13.125" style="100" customWidth="1"/>
    <col min="518" max="518" width="16.75" style="100" customWidth="1"/>
    <col min="519" max="519" width="15.625" style="100" customWidth="1"/>
    <col min="520" max="520" width="13.125" style="100" customWidth="1"/>
    <col min="521" max="521" width="16.625" style="100" customWidth="1"/>
    <col min="522" max="522" width="12.5" style="100" customWidth="1"/>
    <col min="523" max="768" width="9" style="100"/>
    <col min="769" max="769" width="13.125" style="100" customWidth="1"/>
    <col min="770" max="770" width="19.375" style="100" customWidth="1"/>
    <col min="771" max="771" width="15.625" style="100" customWidth="1"/>
    <col min="772" max="772" width="5.125" style="100" customWidth="1"/>
    <col min="773" max="773" width="13.125" style="100" customWidth="1"/>
    <col min="774" max="774" width="16.75" style="100" customWidth="1"/>
    <col min="775" max="775" width="15.625" style="100" customWidth="1"/>
    <col min="776" max="776" width="13.125" style="100" customWidth="1"/>
    <col min="777" max="777" width="16.625" style="100" customWidth="1"/>
    <col min="778" max="778" width="12.5" style="100" customWidth="1"/>
    <col min="779" max="1024" width="9" style="100"/>
    <col min="1025" max="1025" width="13.125" style="100" customWidth="1"/>
    <col min="1026" max="1026" width="19.375" style="100" customWidth="1"/>
    <col min="1027" max="1027" width="15.625" style="100" customWidth="1"/>
    <col min="1028" max="1028" width="5.125" style="100" customWidth="1"/>
    <col min="1029" max="1029" width="13.125" style="100" customWidth="1"/>
    <col min="1030" max="1030" width="16.75" style="100" customWidth="1"/>
    <col min="1031" max="1031" width="15.625" style="100" customWidth="1"/>
    <col min="1032" max="1032" width="13.125" style="100" customWidth="1"/>
    <col min="1033" max="1033" width="16.625" style="100" customWidth="1"/>
    <col min="1034" max="1034" width="12.5" style="100" customWidth="1"/>
    <col min="1035" max="1280" width="9" style="100"/>
    <col min="1281" max="1281" width="13.125" style="100" customWidth="1"/>
    <col min="1282" max="1282" width="19.375" style="100" customWidth="1"/>
    <col min="1283" max="1283" width="15.625" style="100" customWidth="1"/>
    <col min="1284" max="1284" width="5.125" style="100" customWidth="1"/>
    <col min="1285" max="1285" width="13.125" style="100" customWidth="1"/>
    <col min="1286" max="1286" width="16.75" style="100" customWidth="1"/>
    <col min="1287" max="1287" width="15.625" style="100" customWidth="1"/>
    <col min="1288" max="1288" width="13.125" style="100" customWidth="1"/>
    <col min="1289" max="1289" width="16.625" style="100" customWidth="1"/>
    <col min="1290" max="1290" width="12.5" style="100" customWidth="1"/>
    <col min="1291" max="1536" width="9" style="100"/>
    <col min="1537" max="1537" width="13.125" style="100" customWidth="1"/>
    <col min="1538" max="1538" width="19.375" style="100" customWidth="1"/>
    <col min="1539" max="1539" width="15.625" style="100" customWidth="1"/>
    <col min="1540" max="1540" width="5.125" style="100" customWidth="1"/>
    <col min="1541" max="1541" width="13.125" style="100" customWidth="1"/>
    <col min="1542" max="1542" width="16.75" style="100" customWidth="1"/>
    <col min="1543" max="1543" width="15.625" style="100" customWidth="1"/>
    <col min="1544" max="1544" width="13.125" style="100" customWidth="1"/>
    <col min="1545" max="1545" width="16.625" style="100" customWidth="1"/>
    <col min="1546" max="1546" width="12.5" style="100" customWidth="1"/>
    <col min="1547" max="1792" width="9" style="100"/>
    <col min="1793" max="1793" width="13.125" style="100" customWidth="1"/>
    <col min="1794" max="1794" width="19.375" style="100" customWidth="1"/>
    <col min="1795" max="1795" width="15.625" style="100" customWidth="1"/>
    <col min="1796" max="1796" width="5.125" style="100" customWidth="1"/>
    <col min="1797" max="1797" width="13.125" style="100" customWidth="1"/>
    <col min="1798" max="1798" width="16.75" style="100" customWidth="1"/>
    <col min="1799" max="1799" width="15.625" style="100" customWidth="1"/>
    <col min="1800" max="1800" width="13.125" style="100" customWidth="1"/>
    <col min="1801" max="1801" width="16.625" style="100" customWidth="1"/>
    <col min="1802" max="1802" width="12.5" style="100" customWidth="1"/>
    <col min="1803" max="2048" width="9" style="100"/>
    <col min="2049" max="2049" width="13.125" style="100" customWidth="1"/>
    <col min="2050" max="2050" width="19.375" style="100" customWidth="1"/>
    <col min="2051" max="2051" width="15.625" style="100" customWidth="1"/>
    <col min="2052" max="2052" width="5.125" style="100" customWidth="1"/>
    <col min="2053" max="2053" width="13.125" style="100" customWidth="1"/>
    <col min="2054" max="2054" width="16.75" style="100" customWidth="1"/>
    <col min="2055" max="2055" width="15.625" style="100" customWidth="1"/>
    <col min="2056" max="2056" width="13.125" style="100" customWidth="1"/>
    <col min="2057" max="2057" width="16.625" style="100" customWidth="1"/>
    <col min="2058" max="2058" width="12.5" style="100" customWidth="1"/>
    <col min="2059" max="2304" width="9" style="100"/>
    <col min="2305" max="2305" width="13.125" style="100" customWidth="1"/>
    <col min="2306" max="2306" width="19.375" style="100" customWidth="1"/>
    <col min="2307" max="2307" width="15.625" style="100" customWidth="1"/>
    <col min="2308" max="2308" width="5.125" style="100" customWidth="1"/>
    <col min="2309" max="2309" width="13.125" style="100" customWidth="1"/>
    <col min="2310" max="2310" width="16.75" style="100" customWidth="1"/>
    <col min="2311" max="2311" width="15.625" style="100" customWidth="1"/>
    <col min="2312" max="2312" width="13.125" style="100" customWidth="1"/>
    <col min="2313" max="2313" width="16.625" style="100" customWidth="1"/>
    <col min="2314" max="2314" width="12.5" style="100" customWidth="1"/>
    <col min="2315" max="2560" width="9" style="100"/>
    <col min="2561" max="2561" width="13.125" style="100" customWidth="1"/>
    <col min="2562" max="2562" width="19.375" style="100" customWidth="1"/>
    <col min="2563" max="2563" width="15.625" style="100" customWidth="1"/>
    <col min="2564" max="2564" width="5.125" style="100" customWidth="1"/>
    <col min="2565" max="2565" width="13.125" style="100" customWidth="1"/>
    <col min="2566" max="2566" width="16.75" style="100" customWidth="1"/>
    <col min="2567" max="2567" width="15.625" style="100" customWidth="1"/>
    <col min="2568" max="2568" width="13.125" style="100" customWidth="1"/>
    <col min="2569" max="2569" width="16.625" style="100" customWidth="1"/>
    <col min="2570" max="2570" width="12.5" style="100" customWidth="1"/>
    <col min="2571" max="2816" width="9" style="100"/>
    <col min="2817" max="2817" width="13.125" style="100" customWidth="1"/>
    <col min="2818" max="2818" width="19.375" style="100" customWidth="1"/>
    <col min="2819" max="2819" width="15.625" style="100" customWidth="1"/>
    <col min="2820" max="2820" width="5.125" style="100" customWidth="1"/>
    <col min="2821" max="2821" width="13.125" style="100" customWidth="1"/>
    <col min="2822" max="2822" width="16.75" style="100" customWidth="1"/>
    <col min="2823" max="2823" width="15.625" style="100" customWidth="1"/>
    <col min="2824" max="2824" width="13.125" style="100" customWidth="1"/>
    <col min="2825" max="2825" width="16.625" style="100" customWidth="1"/>
    <col min="2826" max="2826" width="12.5" style="100" customWidth="1"/>
    <col min="2827" max="3072" width="9" style="100"/>
    <col min="3073" max="3073" width="13.125" style="100" customWidth="1"/>
    <col min="3074" max="3074" width="19.375" style="100" customWidth="1"/>
    <col min="3075" max="3075" width="15.625" style="100" customWidth="1"/>
    <col min="3076" max="3076" width="5.125" style="100" customWidth="1"/>
    <col min="3077" max="3077" width="13.125" style="100" customWidth="1"/>
    <col min="3078" max="3078" width="16.75" style="100" customWidth="1"/>
    <col min="3079" max="3079" width="15.625" style="100" customWidth="1"/>
    <col min="3080" max="3080" width="13.125" style="100" customWidth="1"/>
    <col min="3081" max="3081" width="16.625" style="100" customWidth="1"/>
    <col min="3082" max="3082" width="12.5" style="100" customWidth="1"/>
    <col min="3083" max="3328" width="9" style="100"/>
    <col min="3329" max="3329" width="13.125" style="100" customWidth="1"/>
    <col min="3330" max="3330" width="19.375" style="100" customWidth="1"/>
    <col min="3331" max="3331" width="15.625" style="100" customWidth="1"/>
    <col min="3332" max="3332" width="5.125" style="100" customWidth="1"/>
    <col min="3333" max="3333" width="13.125" style="100" customWidth="1"/>
    <col min="3334" max="3334" width="16.75" style="100" customWidth="1"/>
    <col min="3335" max="3335" width="15.625" style="100" customWidth="1"/>
    <col min="3336" max="3336" width="13.125" style="100" customWidth="1"/>
    <col min="3337" max="3337" width="16.625" style="100" customWidth="1"/>
    <col min="3338" max="3338" width="12.5" style="100" customWidth="1"/>
    <col min="3339" max="3584" width="9" style="100"/>
    <col min="3585" max="3585" width="13.125" style="100" customWidth="1"/>
    <col min="3586" max="3586" width="19.375" style="100" customWidth="1"/>
    <col min="3587" max="3587" width="15.625" style="100" customWidth="1"/>
    <col min="3588" max="3588" width="5.125" style="100" customWidth="1"/>
    <col min="3589" max="3589" width="13.125" style="100" customWidth="1"/>
    <col min="3590" max="3590" width="16.75" style="100" customWidth="1"/>
    <col min="3591" max="3591" width="15.625" style="100" customWidth="1"/>
    <col min="3592" max="3592" width="13.125" style="100" customWidth="1"/>
    <col min="3593" max="3593" width="16.625" style="100" customWidth="1"/>
    <col min="3594" max="3594" width="12.5" style="100" customWidth="1"/>
    <col min="3595" max="3840" width="9" style="100"/>
    <col min="3841" max="3841" width="13.125" style="100" customWidth="1"/>
    <col min="3842" max="3842" width="19.375" style="100" customWidth="1"/>
    <col min="3843" max="3843" width="15.625" style="100" customWidth="1"/>
    <col min="3844" max="3844" width="5.125" style="100" customWidth="1"/>
    <col min="3845" max="3845" width="13.125" style="100" customWidth="1"/>
    <col min="3846" max="3846" width="16.75" style="100" customWidth="1"/>
    <col min="3847" max="3847" width="15.625" style="100" customWidth="1"/>
    <col min="3848" max="3848" width="13.125" style="100" customWidth="1"/>
    <col min="3849" max="3849" width="16.625" style="100" customWidth="1"/>
    <col min="3850" max="3850" width="12.5" style="100" customWidth="1"/>
    <col min="3851" max="4096" width="9" style="100"/>
    <col min="4097" max="4097" width="13.125" style="100" customWidth="1"/>
    <col min="4098" max="4098" width="19.375" style="100" customWidth="1"/>
    <col min="4099" max="4099" width="15.625" style="100" customWidth="1"/>
    <col min="4100" max="4100" width="5.125" style="100" customWidth="1"/>
    <col min="4101" max="4101" width="13.125" style="100" customWidth="1"/>
    <col min="4102" max="4102" width="16.75" style="100" customWidth="1"/>
    <col min="4103" max="4103" width="15.625" style="100" customWidth="1"/>
    <col min="4104" max="4104" width="13.125" style="100" customWidth="1"/>
    <col min="4105" max="4105" width="16.625" style="100" customWidth="1"/>
    <col min="4106" max="4106" width="12.5" style="100" customWidth="1"/>
    <col min="4107" max="4352" width="9" style="100"/>
    <col min="4353" max="4353" width="13.125" style="100" customWidth="1"/>
    <col min="4354" max="4354" width="19.375" style="100" customWidth="1"/>
    <col min="4355" max="4355" width="15.625" style="100" customWidth="1"/>
    <col min="4356" max="4356" width="5.125" style="100" customWidth="1"/>
    <col min="4357" max="4357" width="13.125" style="100" customWidth="1"/>
    <col min="4358" max="4358" width="16.75" style="100" customWidth="1"/>
    <col min="4359" max="4359" width="15.625" style="100" customWidth="1"/>
    <col min="4360" max="4360" width="13.125" style="100" customWidth="1"/>
    <col min="4361" max="4361" width="16.625" style="100" customWidth="1"/>
    <col min="4362" max="4362" width="12.5" style="100" customWidth="1"/>
    <col min="4363" max="4608" width="9" style="100"/>
    <col min="4609" max="4609" width="13.125" style="100" customWidth="1"/>
    <col min="4610" max="4610" width="19.375" style="100" customWidth="1"/>
    <col min="4611" max="4611" width="15.625" style="100" customWidth="1"/>
    <col min="4612" max="4612" width="5.125" style="100" customWidth="1"/>
    <col min="4613" max="4613" width="13.125" style="100" customWidth="1"/>
    <col min="4614" max="4614" width="16.75" style="100" customWidth="1"/>
    <col min="4615" max="4615" width="15.625" style="100" customWidth="1"/>
    <col min="4616" max="4616" width="13.125" style="100" customWidth="1"/>
    <col min="4617" max="4617" width="16.625" style="100" customWidth="1"/>
    <col min="4618" max="4618" width="12.5" style="100" customWidth="1"/>
    <col min="4619" max="4864" width="9" style="100"/>
    <col min="4865" max="4865" width="13.125" style="100" customWidth="1"/>
    <col min="4866" max="4866" width="19.375" style="100" customWidth="1"/>
    <col min="4867" max="4867" width="15.625" style="100" customWidth="1"/>
    <col min="4868" max="4868" width="5.125" style="100" customWidth="1"/>
    <col min="4869" max="4869" width="13.125" style="100" customWidth="1"/>
    <col min="4870" max="4870" width="16.75" style="100" customWidth="1"/>
    <col min="4871" max="4871" width="15.625" style="100" customWidth="1"/>
    <col min="4872" max="4872" width="13.125" style="100" customWidth="1"/>
    <col min="4873" max="4873" width="16.625" style="100" customWidth="1"/>
    <col min="4874" max="4874" width="12.5" style="100" customWidth="1"/>
    <col min="4875" max="5120" width="9" style="100"/>
    <col min="5121" max="5121" width="13.125" style="100" customWidth="1"/>
    <col min="5122" max="5122" width="19.375" style="100" customWidth="1"/>
    <col min="5123" max="5123" width="15.625" style="100" customWidth="1"/>
    <col min="5124" max="5124" width="5.125" style="100" customWidth="1"/>
    <col min="5125" max="5125" width="13.125" style="100" customWidth="1"/>
    <col min="5126" max="5126" width="16.75" style="100" customWidth="1"/>
    <col min="5127" max="5127" width="15.625" style="100" customWidth="1"/>
    <col min="5128" max="5128" width="13.125" style="100" customWidth="1"/>
    <col min="5129" max="5129" width="16.625" style="100" customWidth="1"/>
    <col min="5130" max="5130" width="12.5" style="100" customWidth="1"/>
    <col min="5131" max="5376" width="9" style="100"/>
    <col min="5377" max="5377" width="13.125" style="100" customWidth="1"/>
    <col min="5378" max="5378" width="19.375" style="100" customWidth="1"/>
    <col min="5379" max="5379" width="15.625" style="100" customWidth="1"/>
    <col min="5380" max="5380" width="5.125" style="100" customWidth="1"/>
    <col min="5381" max="5381" width="13.125" style="100" customWidth="1"/>
    <col min="5382" max="5382" width="16.75" style="100" customWidth="1"/>
    <col min="5383" max="5383" width="15.625" style="100" customWidth="1"/>
    <col min="5384" max="5384" width="13.125" style="100" customWidth="1"/>
    <col min="5385" max="5385" width="16.625" style="100" customWidth="1"/>
    <col min="5386" max="5386" width="12.5" style="100" customWidth="1"/>
    <col min="5387" max="5632" width="9" style="100"/>
    <col min="5633" max="5633" width="13.125" style="100" customWidth="1"/>
    <col min="5634" max="5634" width="19.375" style="100" customWidth="1"/>
    <col min="5635" max="5635" width="15.625" style="100" customWidth="1"/>
    <col min="5636" max="5636" width="5.125" style="100" customWidth="1"/>
    <col min="5637" max="5637" width="13.125" style="100" customWidth="1"/>
    <col min="5638" max="5638" width="16.75" style="100" customWidth="1"/>
    <col min="5639" max="5639" width="15.625" style="100" customWidth="1"/>
    <col min="5640" max="5640" width="13.125" style="100" customWidth="1"/>
    <col min="5641" max="5641" width="16.625" style="100" customWidth="1"/>
    <col min="5642" max="5642" width="12.5" style="100" customWidth="1"/>
    <col min="5643" max="5888" width="9" style="100"/>
    <col min="5889" max="5889" width="13.125" style="100" customWidth="1"/>
    <col min="5890" max="5890" width="19.375" style="100" customWidth="1"/>
    <col min="5891" max="5891" width="15.625" style="100" customWidth="1"/>
    <col min="5892" max="5892" width="5.125" style="100" customWidth="1"/>
    <col min="5893" max="5893" width="13.125" style="100" customWidth="1"/>
    <col min="5894" max="5894" width="16.75" style="100" customWidth="1"/>
    <col min="5895" max="5895" width="15.625" style="100" customWidth="1"/>
    <col min="5896" max="5896" width="13.125" style="100" customWidth="1"/>
    <col min="5897" max="5897" width="16.625" style="100" customWidth="1"/>
    <col min="5898" max="5898" width="12.5" style="100" customWidth="1"/>
    <col min="5899" max="6144" width="9" style="100"/>
    <col min="6145" max="6145" width="13.125" style="100" customWidth="1"/>
    <col min="6146" max="6146" width="19.375" style="100" customWidth="1"/>
    <col min="6147" max="6147" width="15.625" style="100" customWidth="1"/>
    <col min="6148" max="6148" width="5.125" style="100" customWidth="1"/>
    <col min="6149" max="6149" width="13.125" style="100" customWidth="1"/>
    <col min="6150" max="6150" width="16.75" style="100" customWidth="1"/>
    <col min="6151" max="6151" width="15.625" style="100" customWidth="1"/>
    <col min="6152" max="6152" width="13.125" style="100" customWidth="1"/>
    <col min="6153" max="6153" width="16.625" style="100" customWidth="1"/>
    <col min="6154" max="6154" width="12.5" style="100" customWidth="1"/>
    <col min="6155" max="6400" width="9" style="100"/>
    <col min="6401" max="6401" width="13.125" style="100" customWidth="1"/>
    <col min="6402" max="6402" width="19.375" style="100" customWidth="1"/>
    <col min="6403" max="6403" width="15.625" style="100" customWidth="1"/>
    <col min="6404" max="6404" width="5.125" style="100" customWidth="1"/>
    <col min="6405" max="6405" width="13.125" style="100" customWidth="1"/>
    <col min="6406" max="6406" width="16.75" style="100" customWidth="1"/>
    <col min="6407" max="6407" width="15.625" style="100" customWidth="1"/>
    <col min="6408" max="6408" width="13.125" style="100" customWidth="1"/>
    <col min="6409" max="6409" width="16.625" style="100" customWidth="1"/>
    <col min="6410" max="6410" width="12.5" style="100" customWidth="1"/>
    <col min="6411" max="6656" width="9" style="100"/>
    <col min="6657" max="6657" width="13.125" style="100" customWidth="1"/>
    <col min="6658" max="6658" width="19.375" style="100" customWidth="1"/>
    <col min="6659" max="6659" width="15.625" style="100" customWidth="1"/>
    <col min="6660" max="6660" width="5.125" style="100" customWidth="1"/>
    <col min="6661" max="6661" width="13.125" style="100" customWidth="1"/>
    <col min="6662" max="6662" width="16.75" style="100" customWidth="1"/>
    <col min="6663" max="6663" width="15.625" style="100" customWidth="1"/>
    <col min="6664" max="6664" width="13.125" style="100" customWidth="1"/>
    <col min="6665" max="6665" width="16.625" style="100" customWidth="1"/>
    <col min="6666" max="6666" width="12.5" style="100" customWidth="1"/>
    <col min="6667" max="6912" width="9" style="100"/>
    <col min="6913" max="6913" width="13.125" style="100" customWidth="1"/>
    <col min="6914" max="6914" width="19.375" style="100" customWidth="1"/>
    <col min="6915" max="6915" width="15.625" style="100" customWidth="1"/>
    <col min="6916" max="6916" width="5.125" style="100" customWidth="1"/>
    <col min="6917" max="6917" width="13.125" style="100" customWidth="1"/>
    <col min="6918" max="6918" width="16.75" style="100" customWidth="1"/>
    <col min="6919" max="6919" width="15.625" style="100" customWidth="1"/>
    <col min="6920" max="6920" width="13.125" style="100" customWidth="1"/>
    <col min="6921" max="6921" width="16.625" style="100" customWidth="1"/>
    <col min="6922" max="6922" width="12.5" style="100" customWidth="1"/>
    <col min="6923" max="7168" width="9" style="100"/>
    <col min="7169" max="7169" width="13.125" style="100" customWidth="1"/>
    <col min="7170" max="7170" width="19.375" style="100" customWidth="1"/>
    <col min="7171" max="7171" width="15.625" style="100" customWidth="1"/>
    <col min="7172" max="7172" width="5.125" style="100" customWidth="1"/>
    <col min="7173" max="7173" width="13.125" style="100" customWidth="1"/>
    <col min="7174" max="7174" width="16.75" style="100" customWidth="1"/>
    <col min="7175" max="7175" width="15.625" style="100" customWidth="1"/>
    <col min="7176" max="7176" width="13.125" style="100" customWidth="1"/>
    <col min="7177" max="7177" width="16.625" style="100" customWidth="1"/>
    <col min="7178" max="7178" width="12.5" style="100" customWidth="1"/>
    <col min="7179" max="7424" width="9" style="100"/>
    <col min="7425" max="7425" width="13.125" style="100" customWidth="1"/>
    <col min="7426" max="7426" width="19.375" style="100" customWidth="1"/>
    <col min="7427" max="7427" width="15.625" style="100" customWidth="1"/>
    <col min="7428" max="7428" width="5.125" style="100" customWidth="1"/>
    <col min="7429" max="7429" width="13.125" style="100" customWidth="1"/>
    <col min="7430" max="7430" width="16.75" style="100" customWidth="1"/>
    <col min="7431" max="7431" width="15.625" style="100" customWidth="1"/>
    <col min="7432" max="7432" width="13.125" style="100" customWidth="1"/>
    <col min="7433" max="7433" width="16.625" style="100" customWidth="1"/>
    <col min="7434" max="7434" width="12.5" style="100" customWidth="1"/>
    <col min="7435" max="7680" width="9" style="100"/>
    <col min="7681" max="7681" width="13.125" style="100" customWidth="1"/>
    <col min="7682" max="7682" width="19.375" style="100" customWidth="1"/>
    <col min="7683" max="7683" width="15.625" style="100" customWidth="1"/>
    <col min="7684" max="7684" width="5.125" style="100" customWidth="1"/>
    <col min="7685" max="7685" width="13.125" style="100" customWidth="1"/>
    <col min="7686" max="7686" width="16.75" style="100" customWidth="1"/>
    <col min="7687" max="7687" width="15.625" style="100" customWidth="1"/>
    <col min="7688" max="7688" width="13.125" style="100" customWidth="1"/>
    <col min="7689" max="7689" width="16.625" style="100" customWidth="1"/>
    <col min="7690" max="7690" width="12.5" style="100" customWidth="1"/>
    <col min="7691" max="7936" width="9" style="100"/>
    <col min="7937" max="7937" width="13.125" style="100" customWidth="1"/>
    <col min="7938" max="7938" width="19.375" style="100" customWidth="1"/>
    <col min="7939" max="7939" width="15.625" style="100" customWidth="1"/>
    <col min="7940" max="7940" width="5.125" style="100" customWidth="1"/>
    <col min="7941" max="7941" width="13.125" style="100" customWidth="1"/>
    <col min="7942" max="7942" width="16.75" style="100" customWidth="1"/>
    <col min="7943" max="7943" width="15.625" style="100" customWidth="1"/>
    <col min="7944" max="7944" width="13.125" style="100" customWidth="1"/>
    <col min="7945" max="7945" width="16.625" style="100" customWidth="1"/>
    <col min="7946" max="7946" width="12.5" style="100" customWidth="1"/>
    <col min="7947" max="8192" width="9" style="100"/>
    <col min="8193" max="8193" width="13.125" style="100" customWidth="1"/>
    <col min="8194" max="8194" width="19.375" style="100" customWidth="1"/>
    <col min="8195" max="8195" width="15.625" style="100" customWidth="1"/>
    <col min="8196" max="8196" width="5.125" style="100" customWidth="1"/>
    <col min="8197" max="8197" width="13.125" style="100" customWidth="1"/>
    <col min="8198" max="8198" width="16.75" style="100" customWidth="1"/>
    <col min="8199" max="8199" width="15.625" style="100" customWidth="1"/>
    <col min="8200" max="8200" width="13.125" style="100" customWidth="1"/>
    <col min="8201" max="8201" width="16.625" style="100" customWidth="1"/>
    <col min="8202" max="8202" width="12.5" style="100" customWidth="1"/>
    <col min="8203" max="8448" width="9" style="100"/>
    <col min="8449" max="8449" width="13.125" style="100" customWidth="1"/>
    <col min="8450" max="8450" width="19.375" style="100" customWidth="1"/>
    <col min="8451" max="8451" width="15.625" style="100" customWidth="1"/>
    <col min="8452" max="8452" width="5.125" style="100" customWidth="1"/>
    <col min="8453" max="8453" width="13.125" style="100" customWidth="1"/>
    <col min="8454" max="8454" width="16.75" style="100" customWidth="1"/>
    <col min="8455" max="8455" width="15.625" style="100" customWidth="1"/>
    <col min="8456" max="8456" width="13.125" style="100" customWidth="1"/>
    <col min="8457" max="8457" width="16.625" style="100" customWidth="1"/>
    <col min="8458" max="8458" width="12.5" style="100" customWidth="1"/>
    <col min="8459" max="8704" width="9" style="100"/>
    <col min="8705" max="8705" width="13.125" style="100" customWidth="1"/>
    <col min="8706" max="8706" width="19.375" style="100" customWidth="1"/>
    <col min="8707" max="8707" width="15.625" style="100" customWidth="1"/>
    <col min="8708" max="8708" width="5.125" style="100" customWidth="1"/>
    <col min="8709" max="8709" width="13.125" style="100" customWidth="1"/>
    <col min="8710" max="8710" width="16.75" style="100" customWidth="1"/>
    <col min="8711" max="8711" width="15.625" style="100" customWidth="1"/>
    <col min="8712" max="8712" width="13.125" style="100" customWidth="1"/>
    <col min="8713" max="8713" width="16.625" style="100" customWidth="1"/>
    <col min="8714" max="8714" width="12.5" style="100" customWidth="1"/>
    <col min="8715" max="8960" width="9" style="100"/>
    <col min="8961" max="8961" width="13.125" style="100" customWidth="1"/>
    <col min="8962" max="8962" width="19.375" style="100" customWidth="1"/>
    <col min="8963" max="8963" width="15.625" style="100" customWidth="1"/>
    <col min="8964" max="8964" width="5.125" style="100" customWidth="1"/>
    <col min="8965" max="8965" width="13.125" style="100" customWidth="1"/>
    <col min="8966" max="8966" width="16.75" style="100" customWidth="1"/>
    <col min="8967" max="8967" width="15.625" style="100" customWidth="1"/>
    <col min="8968" max="8968" width="13.125" style="100" customWidth="1"/>
    <col min="8969" max="8969" width="16.625" style="100" customWidth="1"/>
    <col min="8970" max="8970" width="12.5" style="100" customWidth="1"/>
    <col min="8971" max="9216" width="9" style="100"/>
    <col min="9217" max="9217" width="13.125" style="100" customWidth="1"/>
    <col min="9218" max="9218" width="19.375" style="100" customWidth="1"/>
    <col min="9219" max="9219" width="15.625" style="100" customWidth="1"/>
    <col min="9220" max="9220" width="5.125" style="100" customWidth="1"/>
    <col min="9221" max="9221" width="13.125" style="100" customWidth="1"/>
    <col min="9222" max="9222" width="16.75" style="100" customWidth="1"/>
    <col min="9223" max="9223" width="15.625" style="100" customWidth="1"/>
    <col min="9224" max="9224" width="13.125" style="100" customWidth="1"/>
    <col min="9225" max="9225" width="16.625" style="100" customWidth="1"/>
    <col min="9226" max="9226" width="12.5" style="100" customWidth="1"/>
    <col min="9227" max="9472" width="9" style="100"/>
    <col min="9473" max="9473" width="13.125" style="100" customWidth="1"/>
    <col min="9474" max="9474" width="19.375" style="100" customWidth="1"/>
    <col min="9475" max="9475" width="15.625" style="100" customWidth="1"/>
    <col min="9476" max="9476" width="5.125" style="100" customWidth="1"/>
    <col min="9477" max="9477" width="13.125" style="100" customWidth="1"/>
    <col min="9478" max="9478" width="16.75" style="100" customWidth="1"/>
    <col min="9479" max="9479" width="15.625" style="100" customWidth="1"/>
    <col min="9480" max="9480" width="13.125" style="100" customWidth="1"/>
    <col min="9481" max="9481" width="16.625" style="100" customWidth="1"/>
    <col min="9482" max="9482" width="12.5" style="100" customWidth="1"/>
    <col min="9483" max="9728" width="9" style="100"/>
    <col min="9729" max="9729" width="13.125" style="100" customWidth="1"/>
    <col min="9730" max="9730" width="19.375" style="100" customWidth="1"/>
    <col min="9731" max="9731" width="15.625" style="100" customWidth="1"/>
    <col min="9732" max="9732" width="5.125" style="100" customWidth="1"/>
    <col min="9733" max="9733" width="13.125" style="100" customWidth="1"/>
    <col min="9734" max="9734" width="16.75" style="100" customWidth="1"/>
    <col min="9735" max="9735" width="15.625" style="100" customWidth="1"/>
    <col min="9736" max="9736" width="13.125" style="100" customWidth="1"/>
    <col min="9737" max="9737" width="16.625" style="100" customWidth="1"/>
    <col min="9738" max="9738" width="12.5" style="100" customWidth="1"/>
    <col min="9739" max="9984" width="9" style="100"/>
    <col min="9985" max="9985" width="13.125" style="100" customWidth="1"/>
    <col min="9986" max="9986" width="19.375" style="100" customWidth="1"/>
    <col min="9987" max="9987" width="15.625" style="100" customWidth="1"/>
    <col min="9988" max="9988" width="5.125" style="100" customWidth="1"/>
    <col min="9989" max="9989" width="13.125" style="100" customWidth="1"/>
    <col min="9990" max="9990" width="16.75" style="100" customWidth="1"/>
    <col min="9991" max="9991" width="15.625" style="100" customWidth="1"/>
    <col min="9992" max="9992" width="13.125" style="100" customWidth="1"/>
    <col min="9993" max="9993" width="16.625" style="100" customWidth="1"/>
    <col min="9994" max="9994" width="12.5" style="100" customWidth="1"/>
    <col min="9995" max="10240" width="9" style="100"/>
    <col min="10241" max="10241" width="13.125" style="100" customWidth="1"/>
    <col min="10242" max="10242" width="19.375" style="100" customWidth="1"/>
    <col min="10243" max="10243" width="15.625" style="100" customWidth="1"/>
    <col min="10244" max="10244" width="5.125" style="100" customWidth="1"/>
    <col min="10245" max="10245" width="13.125" style="100" customWidth="1"/>
    <col min="10246" max="10246" width="16.75" style="100" customWidth="1"/>
    <col min="10247" max="10247" width="15.625" style="100" customWidth="1"/>
    <col min="10248" max="10248" width="13.125" style="100" customWidth="1"/>
    <col min="10249" max="10249" width="16.625" style="100" customWidth="1"/>
    <col min="10250" max="10250" width="12.5" style="100" customWidth="1"/>
    <col min="10251" max="10496" width="9" style="100"/>
    <col min="10497" max="10497" width="13.125" style="100" customWidth="1"/>
    <col min="10498" max="10498" width="19.375" style="100" customWidth="1"/>
    <col min="10499" max="10499" width="15.625" style="100" customWidth="1"/>
    <col min="10500" max="10500" width="5.125" style="100" customWidth="1"/>
    <col min="10501" max="10501" width="13.125" style="100" customWidth="1"/>
    <col min="10502" max="10502" width="16.75" style="100" customWidth="1"/>
    <col min="10503" max="10503" width="15.625" style="100" customWidth="1"/>
    <col min="10504" max="10504" width="13.125" style="100" customWidth="1"/>
    <col min="10505" max="10505" width="16.625" style="100" customWidth="1"/>
    <col min="10506" max="10506" width="12.5" style="100" customWidth="1"/>
    <col min="10507" max="10752" width="9" style="100"/>
    <col min="10753" max="10753" width="13.125" style="100" customWidth="1"/>
    <col min="10754" max="10754" width="19.375" style="100" customWidth="1"/>
    <col min="10755" max="10755" width="15.625" style="100" customWidth="1"/>
    <col min="10756" max="10756" width="5.125" style="100" customWidth="1"/>
    <col min="10757" max="10757" width="13.125" style="100" customWidth="1"/>
    <col min="10758" max="10758" width="16.75" style="100" customWidth="1"/>
    <col min="10759" max="10759" width="15.625" style="100" customWidth="1"/>
    <col min="10760" max="10760" width="13.125" style="100" customWidth="1"/>
    <col min="10761" max="10761" width="16.625" style="100" customWidth="1"/>
    <col min="10762" max="10762" width="12.5" style="100" customWidth="1"/>
    <col min="10763" max="11008" width="9" style="100"/>
    <col min="11009" max="11009" width="13.125" style="100" customWidth="1"/>
    <col min="11010" max="11010" width="19.375" style="100" customWidth="1"/>
    <col min="11011" max="11011" width="15.625" style="100" customWidth="1"/>
    <col min="11012" max="11012" width="5.125" style="100" customWidth="1"/>
    <col min="11013" max="11013" width="13.125" style="100" customWidth="1"/>
    <col min="11014" max="11014" width="16.75" style="100" customWidth="1"/>
    <col min="11015" max="11015" width="15.625" style="100" customWidth="1"/>
    <col min="11016" max="11016" width="13.125" style="100" customWidth="1"/>
    <col min="11017" max="11017" width="16.625" style="100" customWidth="1"/>
    <col min="11018" max="11018" width="12.5" style="100" customWidth="1"/>
    <col min="11019" max="11264" width="9" style="100"/>
    <col min="11265" max="11265" width="13.125" style="100" customWidth="1"/>
    <col min="11266" max="11266" width="19.375" style="100" customWidth="1"/>
    <col min="11267" max="11267" width="15.625" style="100" customWidth="1"/>
    <col min="11268" max="11268" width="5.125" style="100" customWidth="1"/>
    <col min="11269" max="11269" width="13.125" style="100" customWidth="1"/>
    <col min="11270" max="11270" width="16.75" style="100" customWidth="1"/>
    <col min="11271" max="11271" width="15.625" style="100" customWidth="1"/>
    <col min="11272" max="11272" width="13.125" style="100" customWidth="1"/>
    <col min="11273" max="11273" width="16.625" style="100" customWidth="1"/>
    <col min="11274" max="11274" width="12.5" style="100" customWidth="1"/>
    <col min="11275" max="11520" width="9" style="100"/>
    <col min="11521" max="11521" width="13.125" style="100" customWidth="1"/>
    <col min="11522" max="11522" width="19.375" style="100" customWidth="1"/>
    <col min="11523" max="11523" width="15.625" style="100" customWidth="1"/>
    <col min="11524" max="11524" width="5.125" style="100" customWidth="1"/>
    <col min="11525" max="11525" width="13.125" style="100" customWidth="1"/>
    <col min="11526" max="11526" width="16.75" style="100" customWidth="1"/>
    <col min="11527" max="11527" width="15.625" style="100" customWidth="1"/>
    <col min="11528" max="11528" width="13.125" style="100" customWidth="1"/>
    <col min="11529" max="11529" width="16.625" style="100" customWidth="1"/>
    <col min="11530" max="11530" width="12.5" style="100" customWidth="1"/>
    <col min="11531" max="11776" width="9" style="100"/>
    <col min="11777" max="11777" width="13.125" style="100" customWidth="1"/>
    <col min="11778" max="11778" width="19.375" style="100" customWidth="1"/>
    <col min="11779" max="11779" width="15.625" style="100" customWidth="1"/>
    <col min="11780" max="11780" width="5.125" style="100" customWidth="1"/>
    <col min="11781" max="11781" width="13.125" style="100" customWidth="1"/>
    <col min="11782" max="11782" width="16.75" style="100" customWidth="1"/>
    <col min="11783" max="11783" width="15.625" style="100" customWidth="1"/>
    <col min="11784" max="11784" width="13.125" style="100" customWidth="1"/>
    <col min="11785" max="11785" width="16.625" style="100" customWidth="1"/>
    <col min="11786" max="11786" width="12.5" style="100" customWidth="1"/>
    <col min="11787" max="12032" width="9" style="100"/>
    <col min="12033" max="12033" width="13.125" style="100" customWidth="1"/>
    <col min="12034" max="12034" width="19.375" style="100" customWidth="1"/>
    <col min="12035" max="12035" width="15.625" style="100" customWidth="1"/>
    <col min="12036" max="12036" width="5.125" style="100" customWidth="1"/>
    <col min="12037" max="12037" width="13.125" style="100" customWidth="1"/>
    <col min="12038" max="12038" width="16.75" style="100" customWidth="1"/>
    <col min="12039" max="12039" width="15.625" style="100" customWidth="1"/>
    <col min="12040" max="12040" width="13.125" style="100" customWidth="1"/>
    <col min="12041" max="12041" width="16.625" style="100" customWidth="1"/>
    <col min="12042" max="12042" width="12.5" style="100" customWidth="1"/>
    <col min="12043" max="12288" width="9" style="100"/>
    <col min="12289" max="12289" width="13.125" style="100" customWidth="1"/>
    <col min="12290" max="12290" width="19.375" style="100" customWidth="1"/>
    <col min="12291" max="12291" width="15.625" style="100" customWidth="1"/>
    <col min="12292" max="12292" width="5.125" style="100" customWidth="1"/>
    <col min="12293" max="12293" width="13.125" style="100" customWidth="1"/>
    <col min="12294" max="12294" width="16.75" style="100" customWidth="1"/>
    <col min="12295" max="12295" width="15.625" style="100" customWidth="1"/>
    <col min="12296" max="12296" width="13.125" style="100" customWidth="1"/>
    <col min="12297" max="12297" width="16.625" style="100" customWidth="1"/>
    <col min="12298" max="12298" width="12.5" style="100" customWidth="1"/>
    <col min="12299" max="12544" width="9" style="100"/>
    <col min="12545" max="12545" width="13.125" style="100" customWidth="1"/>
    <col min="12546" max="12546" width="19.375" style="100" customWidth="1"/>
    <col min="12547" max="12547" width="15.625" style="100" customWidth="1"/>
    <col min="12548" max="12548" width="5.125" style="100" customWidth="1"/>
    <col min="12549" max="12549" width="13.125" style="100" customWidth="1"/>
    <col min="12550" max="12550" width="16.75" style="100" customWidth="1"/>
    <col min="12551" max="12551" width="15.625" style="100" customWidth="1"/>
    <col min="12552" max="12552" width="13.125" style="100" customWidth="1"/>
    <col min="12553" max="12553" width="16.625" style="100" customWidth="1"/>
    <col min="12554" max="12554" width="12.5" style="100" customWidth="1"/>
    <col min="12555" max="12800" width="9" style="100"/>
    <col min="12801" max="12801" width="13.125" style="100" customWidth="1"/>
    <col min="12802" max="12802" width="19.375" style="100" customWidth="1"/>
    <col min="12803" max="12803" width="15.625" style="100" customWidth="1"/>
    <col min="12804" max="12804" width="5.125" style="100" customWidth="1"/>
    <col min="12805" max="12805" width="13.125" style="100" customWidth="1"/>
    <col min="12806" max="12806" width="16.75" style="100" customWidth="1"/>
    <col min="12807" max="12807" width="15.625" style="100" customWidth="1"/>
    <col min="12808" max="12808" width="13.125" style="100" customWidth="1"/>
    <col min="12809" max="12809" width="16.625" style="100" customWidth="1"/>
    <col min="12810" max="12810" width="12.5" style="100" customWidth="1"/>
    <col min="12811" max="13056" width="9" style="100"/>
    <col min="13057" max="13057" width="13.125" style="100" customWidth="1"/>
    <col min="13058" max="13058" width="19.375" style="100" customWidth="1"/>
    <col min="13059" max="13059" width="15.625" style="100" customWidth="1"/>
    <col min="13060" max="13060" width="5.125" style="100" customWidth="1"/>
    <col min="13061" max="13061" width="13.125" style="100" customWidth="1"/>
    <col min="13062" max="13062" width="16.75" style="100" customWidth="1"/>
    <col min="13063" max="13063" width="15.625" style="100" customWidth="1"/>
    <col min="13064" max="13064" width="13.125" style="100" customWidth="1"/>
    <col min="13065" max="13065" width="16.625" style="100" customWidth="1"/>
    <col min="13066" max="13066" width="12.5" style="100" customWidth="1"/>
    <col min="13067" max="13312" width="9" style="100"/>
    <col min="13313" max="13313" width="13.125" style="100" customWidth="1"/>
    <col min="13314" max="13314" width="19.375" style="100" customWidth="1"/>
    <col min="13315" max="13315" width="15.625" style="100" customWidth="1"/>
    <col min="13316" max="13316" width="5.125" style="100" customWidth="1"/>
    <col min="13317" max="13317" width="13.125" style="100" customWidth="1"/>
    <col min="13318" max="13318" width="16.75" style="100" customWidth="1"/>
    <col min="13319" max="13319" width="15.625" style="100" customWidth="1"/>
    <col min="13320" max="13320" width="13.125" style="100" customWidth="1"/>
    <col min="13321" max="13321" width="16.625" style="100" customWidth="1"/>
    <col min="13322" max="13322" width="12.5" style="100" customWidth="1"/>
    <col min="13323" max="13568" width="9" style="100"/>
    <col min="13569" max="13569" width="13.125" style="100" customWidth="1"/>
    <col min="13570" max="13570" width="19.375" style="100" customWidth="1"/>
    <col min="13571" max="13571" width="15.625" style="100" customWidth="1"/>
    <col min="13572" max="13572" width="5.125" style="100" customWidth="1"/>
    <col min="13573" max="13573" width="13.125" style="100" customWidth="1"/>
    <col min="13574" max="13574" width="16.75" style="100" customWidth="1"/>
    <col min="13575" max="13575" width="15.625" style="100" customWidth="1"/>
    <col min="13576" max="13576" width="13.125" style="100" customWidth="1"/>
    <col min="13577" max="13577" width="16.625" style="100" customWidth="1"/>
    <col min="13578" max="13578" width="12.5" style="100" customWidth="1"/>
    <col min="13579" max="13824" width="9" style="100"/>
    <col min="13825" max="13825" width="13.125" style="100" customWidth="1"/>
    <col min="13826" max="13826" width="19.375" style="100" customWidth="1"/>
    <col min="13827" max="13827" width="15.625" style="100" customWidth="1"/>
    <col min="13828" max="13828" width="5.125" style="100" customWidth="1"/>
    <col min="13829" max="13829" width="13.125" style="100" customWidth="1"/>
    <col min="13830" max="13830" width="16.75" style="100" customWidth="1"/>
    <col min="13831" max="13831" width="15.625" style="100" customWidth="1"/>
    <col min="13832" max="13832" width="13.125" style="100" customWidth="1"/>
    <col min="13833" max="13833" width="16.625" style="100" customWidth="1"/>
    <col min="13834" max="13834" width="12.5" style="100" customWidth="1"/>
    <col min="13835" max="14080" width="9" style="100"/>
    <col min="14081" max="14081" width="13.125" style="100" customWidth="1"/>
    <col min="14082" max="14082" width="19.375" style="100" customWidth="1"/>
    <col min="14083" max="14083" width="15.625" style="100" customWidth="1"/>
    <col min="14084" max="14084" width="5.125" style="100" customWidth="1"/>
    <col min="14085" max="14085" width="13.125" style="100" customWidth="1"/>
    <col min="14086" max="14086" width="16.75" style="100" customWidth="1"/>
    <col min="14087" max="14087" width="15.625" style="100" customWidth="1"/>
    <col min="14088" max="14088" width="13.125" style="100" customWidth="1"/>
    <col min="14089" max="14089" width="16.625" style="100" customWidth="1"/>
    <col min="14090" max="14090" width="12.5" style="100" customWidth="1"/>
    <col min="14091" max="14336" width="9" style="100"/>
    <col min="14337" max="14337" width="13.125" style="100" customWidth="1"/>
    <col min="14338" max="14338" width="19.375" style="100" customWidth="1"/>
    <col min="14339" max="14339" width="15.625" style="100" customWidth="1"/>
    <col min="14340" max="14340" width="5.125" style="100" customWidth="1"/>
    <col min="14341" max="14341" width="13.125" style="100" customWidth="1"/>
    <col min="14342" max="14342" width="16.75" style="100" customWidth="1"/>
    <col min="14343" max="14343" width="15.625" style="100" customWidth="1"/>
    <col min="14344" max="14344" width="13.125" style="100" customWidth="1"/>
    <col min="14345" max="14345" width="16.625" style="100" customWidth="1"/>
    <col min="14346" max="14346" width="12.5" style="100" customWidth="1"/>
    <col min="14347" max="14592" width="9" style="100"/>
    <col min="14593" max="14593" width="13.125" style="100" customWidth="1"/>
    <col min="14594" max="14594" width="19.375" style="100" customWidth="1"/>
    <col min="14595" max="14595" width="15.625" style="100" customWidth="1"/>
    <col min="14596" max="14596" width="5.125" style="100" customWidth="1"/>
    <col min="14597" max="14597" width="13.125" style="100" customWidth="1"/>
    <col min="14598" max="14598" width="16.75" style="100" customWidth="1"/>
    <col min="14599" max="14599" width="15.625" style="100" customWidth="1"/>
    <col min="14600" max="14600" width="13.125" style="100" customWidth="1"/>
    <col min="14601" max="14601" width="16.625" style="100" customWidth="1"/>
    <col min="14602" max="14602" width="12.5" style="100" customWidth="1"/>
    <col min="14603" max="14848" width="9" style="100"/>
    <col min="14849" max="14849" width="13.125" style="100" customWidth="1"/>
    <col min="14850" max="14850" width="19.375" style="100" customWidth="1"/>
    <col min="14851" max="14851" width="15.625" style="100" customWidth="1"/>
    <col min="14852" max="14852" width="5.125" style="100" customWidth="1"/>
    <col min="14853" max="14853" width="13.125" style="100" customWidth="1"/>
    <col min="14854" max="14854" width="16.75" style="100" customWidth="1"/>
    <col min="14855" max="14855" width="15.625" style="100" customWidth="1"/>
    <col min="14856" max="14856" width="13.125" style="100" customWidth="1"/>
    <col min="14857" max="14857" width="16.625" style="100" customWidth="1"/>
    <col min="14858" max="14858" width="12.5" style="100" customWidth="1"/>
    <col min="14859" max="15104" width="9" style="100"/>
    <col min="15105" max="15105" width="13.125" style="100" customWidth="1"/>
    <col min="15106" max="15106" width="19.375" style="100" customWidth="1"/>
    <col min="15107" max="15107" width="15.625" style="100" customWidth="1"/>
    <col min="15108" max="15108" width="5.125" style="100" customWidth="1"/>
    <col min="15109" max="15109" width="13.125" style="100" customWidth="1"/>
    <col min="15110" max="15110" width="16.75" style="100" customWidth="1"/>
    <col min="15111" max="15111" width="15.625" style="100" customWidth="1"/>
    <col min="15112" max="15112" width="13.125" style="100" customWidth="1"/>
    <col min="15113" max="15113" width="16.625" style="100" customWidth="1"/>
    <col min="15114" max="15114" width="12.5" style="100" customWidth="1"/>
    <col min="15115" max="15360" width="9" style="100"/>
    <col min="15361" max="15361" width="13.125" style="100" customWidth="1"/>
    <col min="15362" max="15362" width="19.375" style="100" customWidth="1"/>
    <col min="15363" max="15363" width="15.625" style="100" customWidth="1"/>
    <col min="15364" max="15364" width="5.125" style="100" customWidth="1"/>
    <col min="15365" max="15365" width="13.125" style="100" customWidth="1"/>
    <col min="15366" max="15366" width="16.75" style="100" customWidth="1"/>
    <col min="15367" max="15367" width="15.625" style="100" customWidth="1"/>
    <col min="15368" max="15368" width="13.125" style="100" customWidth="1"/>
    <col min="15369" max="15369" width="16.625" style="100" customWidth="1"/>
    <col min="15370" max="15370" width="12.5" style="100" customWidth="1"/>
    <col min="15371" max="15616" width="9" style="100"/>
    <col min="15617" max="15617" width="13.125" style="100" customWidth="1"/>
    <col min="15618" max="15618" width="19.375" style="100" customWidth="1"/>
    <col min="15619" max="15619" width="15.625" style="100" customWidth="1"/>
    <col min="15620" max="15620" width="5.125" style="100" customWidth="1"/>
    <col min="15621" max="15621" width="13.125" style="100" customWidth="1"/>
    <col min="15622" max="15622" width="16.75" style="100" customWidth="1"/>
    <col min="15623" max="15623" width="15.625" style="100" customWidth="1"/>
    <col min="15624" max="15624" width="13.125" style="100" customWidth="1"/>
    <col min="15625" max="15625" width="16.625" style="100" customWidth="1"/>
    <col min="15626" max="15626" width="12.5" style="100" customWidth="1"/>
    <col min="15627" max="15872" width="9" style="100"/>
    <col min="15873" max="15873" width="13.125" style="100" customWidth="1"/>
    <col min="15874" max="15874" width="19.375" style="100" customWidth="1"/>
    <col min="15875" max="15875" width="15.625" style="100" customWidth="1"/>
    <col min="15876" max="15876" width="5.125" style="100" customWidth="1"/>
    <col min="15877" max="15877" width="13.125" style="100" customWidth="1"/>
    <col min="15878" max="15878" width="16.75" style="100" customWidth="1"/>
    <col min="15879" max="15879" width="15.625" style="100" customWidth="1"/>
    <col min="15880" max="15880" width="13.125" style="100" customWidth="1"/>
    <col min="15881" max="15881" width="16.625" style="100" customWidth="1"/>
    <col min="15882" max="15882" width="12.5" style="100" customWidth="1"/>
    <col min="15883" max="16128" width="9" style="100"/>
    <col min="16129" max="16129" width="13.125" style="100" customWidth="1"/>
    <col min="16130" max="16130" width="19.375" style="100" customWidth="1"/>
    <col min="16131" max="16131" width="15.625" style="100" customWidth="1"/>
    <col min="16132" max="16132" width="5.125" style="100" customWidth="1"/>
    <col min="16133" max="16133" width="13.125" style="100" customWidth="1"/>
    <col min="16134" max="16134" width="16.75" style="100" customWidth="1"/>
    <col min="16135" max="16135" width="15.625" style="100" customWidth="1"/>
    <col min="16136" max="16136" width="13.125" style="100" customWidth="1"/>
    <col min="16137" max="16137" width="16.625" style="100" customWidth="1"/>
    <col min="16138" max="16138" width="12.5" style="100" customWidth="1"/>
    <col min="16139" max="16384" width="9" style="100"/>
  </cols>
  <sheetData>
    <row r="1" spans="1:9" ht="19.5" customHeight="1">
      <c r="A1" s="165" t="s">
        <v>23</v>
      </c>
      <c r="B1" s="165"/>
      <c r="C1" s="165"/>
      <c r="F1" s="101" t="s">
        <v>22</v>
      </c>
      <c r="I1" s="166" t="s">
        <v>31</v>
      </c>
    </row>
    <row r="2" spans="1:9" ht="16.149999999999999" customHeight="1">
      <c r="A2" s="102"/>
      <c r="B2" s="102"/>
      <c r="C2" s="103"/>
      <c r="G2" s="104"/>
      <c r="I2" s="166"/>
    </row>
    <row r="3" spans="1:9">
      <c r="A3" s="104">
        <v>340000</v>
      </c>
      <c r="B3" s="105" t="s">
        <v>46</v>
      </c>
      <c r="C3" s="106">
        <f>INT(A3*97/1000)</f>
        <v>32980</v>
      </c>
      <c r="E3" s="107">
        <f>A3</f>
        <v>340000</v>
      </c>
      <c r="F3" s="100" t="s">
        <v>45</v>
      </c>
      <c r="G3" s="106">
        <f>INT(E3*15.6/1000)</f>
        <v>5304</v>
      </c>
    </row>
    <row r="4" spans="1:9">
      <c r="C4" s="108" t="s">
        <v>24</v>
      </c>
      <c r="G4" s="108" t="s">
        <v>25</v>
      </c>
    </row>
    <row r="5" spans="1:9">
      <c r="C5" s="108"/>
      <c r="G5" s="108"/>
    </row>
    <row r="6" spans="1:9">
      <c r="A6" s="109" t="s">
        <v>18</v>
      </c>
      <c r="B6" s="110" t="s">
        <v>21</v>
      </c>
      <c r="C6" s="111" t="s">
        <v>20</v>
      </c>
      <c r="E6" s="109" t="s">
        <v>18</v>
      </c>
      <c r="F6" s="110" t="s">
        <v>19</v>
      </c>
      <c r="G6" s="111" t="s">
        <v>20</v>
      </c>
    </row>
    <row r="7" spans="1:9" ht="18.75">
      <c r="A7" s="110">
        <v>1</v>
      </c>
      <c r="B7" s="112">
        <f>ROUND(C7*$C$3,0)</f>
        <v>32872</v>
      </c>
      <c r="C7" s="113">
        <v>0.99673690000000004</v>
      </c>
      <c r="E7" s="110">
        <v>1</v>
      </c>
      <c r="F7" s="112">
        <f t="shared" ref="F7:F18" si="0">ROUND(G7*$G$3,0)</f>
        <v>5287</v>
      </c>
      <c r="G7" s="113">
        <f t="shared" ref="G7:G18" si="1">C7</f>
        <v>0.99673690000000004</v>
      </c>
    </row>
    <row r="8" spans="1:9" ht="18.75">
      <c r="A8" s="114">
        <v>2</v>
      </c>
      <c r="B8" s="115">
        <f t="shared" ref="B8:B18" si="2">ROUND(C8*$C$3,0)</f>
        <v>65638</v>
      </c>
      <c r="C8" s="116">
        <v>1.9902215000000001</v>
      </c>
      <c r="E8" s="114">
        <v>2</v>
      </c>
      <c r="F8" s="115">
        <f t="shared" si="0"/>
        <v>10556</v>
      </c>
      <c r="G8" s="116">
        <f t="shared" si="1"/>
        <v>1.9902215000000001</v>
      </c>
    </row>
    <row r="9" spans="1:9" ht="18.75">
      <c r="A9" s="110">
        <v>3</v>
      </c>
      <c r="B9" s="112">
        <f t="shared" si="2"/>
        <v>98296</v>
      </c>
      <c r="C9" s="113">
        <v>2.9804642000000001</v>
      </c>
      <c r="E9" s="110">
        <v>3</v>
      </c>
      <c r="F9" s="112">
        <f t="shared" si="0"/>
        <v>15808</v>
      </c>
      <c r="G9" s="113">
        <f t="shared" si="1"/>
        <v>2.9804642000000001</v>
      </c>
    </row>
    <row r="10" spans="1:9" ht="18.75">
      <c r="A10" s="114">
        <v>4</v>
      </c>
      <c r="B10" s="115">
        <f t="shared" si="2"/>
        <v>130847</v>
      </c>
      <c r="C10" s="116">
        <v>3.9674757</v>
      </c>
      <c r="E10" s="114">
        <v>4</v>
      </c>
      <c r="F10" s="115">
        <f t="shared" si="0"/>
        <v>21043</v>
      </c>
      <c r="G10" s="116">
        <f t="shared" si="1"/>
        <v>3.9674757</v>
      </c>
    </row>
    <row r="11" spans="1:9" ht="18.75">
      <c r="A11" s="110">
        <v>5</v>
      </c>
      <c r="B11" s="112">
        <f t="shared" si="2"/>
        <v>163293</v>
      </c>
      <c r="C11" s="113">
        <v>4.9512666000000003</v>
      </c>
      <c r="E11" s="110">
        <v>5</v>
      </c>
      <c r="F11" s="112">
        <f t="shared" si="0"/>
        <v>26262</v>
      </c>
      <c r="G11" s="113">
        <f t="shared" si="1"/>
        <v>4.9512666000000003</v>
      </c>
    </row>
    <row r="12" spans="1:9" ht="18.75">
      <c r="A12" s="114">
        <v>6</v>
      </c>
      <c r="B12" s="115">
        <f t="shared" si="2"/>
        <v>195632</v>
      </c>
      <c r="C12" s="116">
        <v>5.9318472</v>
      </c>
      <c r="E12" s="114">
        <v>6</v>
      </c>
      <c r="F12" s="115">
        <f t="shared" si="0"/>
        <v>31463</v>
      </c>
      <c r="G12" s="116">
        <f t="shared" si="1"/>
        <v>5.9318472</v>
      </c>
    </row>
    <row r="13" spans="1:9" ht="18.75">
      <c r="A13" s="110">
        <v>7</v>
      </c>
      <c r="B13" s="112">
        <f t="shared" si="2"/>
        <v>227866</v>
      </c>
      <c r="C13" s="113">
        <v>6.9092282000000003</v>
      </c>
      <c r="E13" s="110">
        <v>7</v>
      </c>
      <c r="F13" s="112">
        <f t="shared" si="0"/>
        <v>36647</v>
      </c>
      <c r="G13" s="113">
        <f t="shared" si="1"/>
        <v>6.9092282000000003</v>
      </c>
    </row>
    <row r="14" spans="1:9" ht="18.75">
      <c r="A14" s="114">
        <v>8</v>
      </c>
      <c r="B14" s="115">
        <f t="shared" si="2"/>
        <v>259995</v>
      </c>
      <c r="C14" s="117">
        <v>7.8834200000000001</v>
      </c>
      <c r="E14" s="114">
        <v>8</v>
      </c>
      <c r="F14" s="115">
        <f t="shared" si="0"/>
        <v>41814</v>
      </c>
      <c r="G14" s="117">
        <f t="shared" si="1"/>
        <v>7.8834200000000001</v>
      </c>
    </row>
    <row r="15" spans="1:9" ht="18.75">
      <c r="A15" s="110">
        <v>9</v>
      </c>
      <c r="B15" s="112">
        <f t="shared" si="2"/>
        <v>292019</v>
      </c>
      <c r="C15" s="113">
        <v>8.8544329000000008</v>
      </c>
      <c r="E15" s="110">
        <v>9</v>
      </c>
      <c r="F15" s="112">
        <f t="shared" si="0"/>
        <v>46964</v>
      </c>
      <c r="G15" s="113">
        <f t="shared" si="1"/>
        <v>8.8544329000000008</v>
      </c>
    </row>
    <row r="16" spans="1:9" ht="18.75">
      <c r="A16" s="114">
        <v>10</v>
      </c>
      <c r="B16" s="115">
        <f t="shared" si="2"/>
        <v>323939</v>
      </c>
      <c r="C16" s="116">
        <v>9.8222772999999997</v>
      </c>
      <c r="E16" s="114">
        <v>10</v>
      </c>
      <c r="F16" s="115">
        <f t="shared" si="0"/>
        <v>52097</v>
      </c>
      <c r="G16" s="116">
        <f t="shared" si="1"/>
        <v>9.8222772999999997</v>
      </c>
    </row>
    <row r="17" spans="1:11" ht="18.75">
      <c r="A17" s="110">
        <v>11</v>
      </c>
      <c r="B17" s="112">
        <f t="shared" si="2"/>
        <v>355754</v>
      </c>
      <c r="C17" s="113">
        <v>10.7869636</v>
      </c>
      <c r="E17" s="110">
        <v>11</v>
      </c>
      <c r="F17" s="112">
        <f t="shared" si="0"/>
        <v>57214</v>
      </c>
      <c r="G17" s="113">
        <f t="shared" si="1"/>
        <v>10.7869636</v>
      </c>
    </row>
    <row r="18" spans="1:11" ht="18.75">
      <c r="A18" s="114">
        <v>12</v>
      </c>
      <c r="B18" s="115">
        <f t="shared" si="2"/>
        <v>387466</v>
      </c>
      <c r="C18" s="117">
        <v>11.748502</v>
      </c>
      <c r="E18" s="114">
        <v>12</v>
      </c>
      <c r="F18" s="115">
        <f t="shared" si="0"/>
        <v>62314</v>
      </c>
      <c r="G18" s="117">
        <f t="shared" si="1"/>
        <v>11.748502</v>
      </c>
    </row>
    <row r="19" spans="1:11">
      <c r="A19" s="118"/>
      <c r="B19" s="103"/>
      <c r="E19" s="118"/>
      <c r="F19" s="103"/>
    </row>
    <row r="20" spans="1:11">
      <c r="A20" s="119"/>
      <c r="E20" s="119"/>
    </row>
    <row r="21" spans="1:11">
      <c r="A21" s="165" t="s">
        <v>48</v>
      </c>
      <c r="B21" s="165"/>
      <c r="C21" s="165"/>
      <c r="E21" s="118"/>
    </row>
    <row r="22" spans="1:11">
      <c r="A22" s="102"/>
      <c r="B22" s="102"/>
      <c r="C22" s="103"/>
    </row>
    <row r="23" spans="1:11">
      <c r="A23" s="104">
        <v>340000</v>
      </c>
      <c r="B23" s="105" t="s">
        <v>32</v>
      </c>
      <c r="C23" s="106">
        <f>INT(A23*2.3/1000)</f>
        <v>782</v>
      </c>
      <c r="E23" s="118"/>
    </row>
    <row r="24" spans="1:11">
      <c r="C24" s="108" t="s">
        <v>24</v>
      </c>
      <c r="E24" s="118"/>
      <c r="H24" s="120"/>
    </row>
    <row r="25" spans="1:11">
      <c r="C25" s="108"/>
      <c r="D25" s="103"/>
      <c r="E25" s="121"/>
      <c r="F25" s="122"/>
      <c r="G25" s="123"/>
      <c r="H25" s="123"/>
      <c r="I25" s="122"/>
      <c r="J25" s="103"/>
      <c r="K25" s="103"/>
    </row>
    <row r="26" spans="1:11">
      <c r="A26" s="109" t="s">
        <v>18</v>
      </c>
      <c r="B26" s="110" t="s">
        <v>21</v>
      </c>
      <c r="C26" s="111" t="s">
        <v>20</v>
      </c>
      <c r="D26" s="103"/>
      <c r="E26" s="121"/>
      <c r="F26" s="124"/>
      <c r="G26" s="103"/>
      <c r="H26" s="121"/>
      <c r="I26" s="124"/>
      <c r="J26" s="103"/>
      <c r="K26" s="103"/>
    </row>
    <row r="27" spans="1:11" ht="18.75">
      <c r="A27" s="110">
        <v>1</v>
      </c>
      <c r="B27" s="112">
        <f>ROUND(C27*$C$23,0)</f>
        <v>779</v>
      </c>
      <c r="C27" s="113">
        <v>0.99673690000000004</v>
      </c>
      <c r="D27" s="103"/>
      <c r="E27" s="121"/>
      <c r="F27" s="124"/>
      <c r="G27" s="103"/>
      <c r="H27" s="121"/>
      <c r="I27" s="124"/>
      <c r="J27" s="103"/>
      <c r="K27" s="103"/>
    </row>
    <row r="28" spans="1:11" ht="18.75">
      <c r="A28" s="114">
        <v>2</v>
      </c>
      <c r="B28" s="142">
        <f t="shared" ref="B28:B37" si="3">ROUND(C28*$C$23,0)</f>
        <v>1556</v>
      </c>
      <c r="C28" s="116">
        <v>1.9902215000000001</v>
      </c>
      <c r="D28" s="103"/>
      <c r="E28" s="121"/>
      <c r="F28" s="124"/>
      <c r="G28" s="103"/>
      <c r="H28" s="121"/>
      <c r="I28" s="124"/>
      <c r="J28" s="103"/>
      <c r="K28" s="103"/>
    </row>
    <row r="29" spans="1:11" ht="18.75">
      <c r="A29" s="110">
        <v>3</v>
      </c>
      <c r="B29" s="112">
        <f t="shared" si="3"/>
        <v>2331</v>
      </c>
      <c r="C29" s="113">
        <v>2.9804642000000001</v>
      </c>
      <c r="D29" s="103"/>
      <c r="E29" s="103"/>
      <c r="F29" s="103"/>
      <c r="G29" s="103"/>
      <c r="H29" s="126"/>
      <c r="I29" s="103"/>
      <c r="J29" s="103"/>
      <c r="K29" s="103"/>
    </row>
    <row r="30" spans="1:11" ht="18.75">
      <c r="A30" s="114">
        <v>4</v>
      </c>
      <c r="B30" s="142">
        <f t="shared" si="3"/>
        <v>3103</v>
      </c>
      <c r="C30" s="116">
        <v>3.9674757</v>
      </c>
      <c r="D30" s="103"/>
      <c r="E30" s="121"/>
      <c r="F30" s="122"/>
      <c r="G30" s="127"/>
      <c r="H30" s="123"/>
      <c r="I30" s="122"/>
      <c r="J30" s="127"/>
      <c r="K30" s="103"/>
    </row>
    <row r="31" spans="1:11" ht="18.75">
      <c r="A31" s="110">
        <v>5</v>
      </c>
      <c r="B31" s="112">
        <f t="shared" si="3"/>
        <v>3872</v>
      </c>
      <c r="C31" s="113">
        <v>4.9512666000000003</v>
      </c>
      <c r="D31" s="103"/>
      <c r="E31" s="121"/>
      <c r="F31" s="125"/>
      <c r="G31" s="103"/>
      <c r="H31" s="121"/>
      <c r="I31" s="124"/>
      <c r="J31" s="103"/>
      <c r="K31" s="103"/>
    </row>
    <row r="32" spans="1:11" ht="18.75">
      <c r="A32" s="114">
        <v>6</v>
      </c>
      <c r="B32" s="142">
        <f t="shared" si="3"/>
        <v>4639</v>
      </c>
      <c r="C32" s="116">
        <v>5.9318472</v>
      </c>
      <c r="D32" s="103"/>
      <c r="E32" s="121"/>
      <c r="F32" s="124"/>
      <c r="G32" s="128"/>
      <c r="H32" s="121"/>
      <c r="I32" s="124"/>
      <c r="J32" s="128"/>
      <c r="K32" s="103"/>
    </row>
    <row r="33" spans="1:11" ht="18.75">
      <c r="A33" s="110">
        <v>7</v>
      </c>
      <c r="B33" s="112">
        <f t="shared" si="3"/>
        <v>5403</v>
      </c>
      <c r="C33" s="113">
        <v>6.9092282000000003</v>
      </c>
      <c r="D33" s="103"/>
      <c r="E33" s="121"/>
      <c r="F33" s="124"/>
      <c r="G33" s="128"/>
      <c r="H33" s="121"/>
      <c r="I33" s="124"/>
      <c r="J33" s="128"/>
      <c r="K33" s="103"/>
    </row>
    <row r="34" spans="1:11" ht="18.75">
      <c r="A34" s="114">
        <v>8</v>
      </c>
      <c r="B34" s="142">
        <f t="shared" si="3"/>
        <v>6165</v>
      </c>
      <c r="C34" s="117">
        <v>7.8834200000000001</v>
      </c>
      <c r="D34" s="103"/>
      <c r="E34" s="103"/>
      <c r="F34" s="103"/>
      <c r="G34" s="103"/>
      <c r="H34" s="103"/>
      <c r="I34" s="103"/>
      <c r="J34" s="103"/>
      <c r="K34" s="103"/>
    </row>
    <row r="35" spans="1:11" ht="18.75">
      <c r="A35" s="110">
        <v>9</v>
      </c>
      <c r="B35" s="112">
        <f t="shared" si="3"/>
        <v>6924</v>
      </c>
      <c r="C35" s="113">
        <v>8.8544329000000008</v>
      </c>
      <c r="D35" s="103"/>
      <c r="E35" s="103"/>
      <c r="F35" s="103"/>
      <c r="G35" s="103"/>
      <c r="H35" s="103"/>
      <c r="I35" s="103"/>
      <c r="J35" s="103"/>
      <c r="K35" s="103"/>
    </row>
    <row r="36" spans="1:11" ht="18.75">
      <c r="A36" s="114">
        <v>10</v>
      </c>
      <c r="B36" s="142">
        <f t="shared" si="3"/>
        <v>7681</v>
      </c>
      <c r="C36" s="116">
        <v>9.8222772999999997</v>
      </c>
    </row>
    <row r="37" spans="1:11" ht="18.75">
      <c r="A37" s="110">
        <v>11</v>
      </c>
      <c r="B37" s="112">
        <f t="shared" si="3"/>
        <v>8435</v>
      </c>
      <c r="C37" s="113">
        <v>10.7869636</v>
      </c>
    </row>
    <row r="38" spans="1:11" ht="18.75">
      <c r="A38" s="114">
        <v>12</v>
      </c>
      <c r="B38" s="142">
        <f>ROUND(C38*$C$23,0)</f>
        <v>9187</v>
      </c>
      <c r="C38" s="117">
        <v>11.748502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I1:I2"/>
    <mergeCell ref="A21:C21"/>
  </mergeCells>
  <phoneticPr fontId="3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試算</vt:lpstr>
      <vt:lpstr>割引率</vt:lpstr>
      <vt:lpstr>試算!Print_Area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M.Fujita</dc:creator>
  <cp:lastModifiedBy>shikaku</cp:lastModifiedBy>
  <cp:lastPrinted>2026-01-28T05:23:26Z</cp:lastPrinted>
  <dcterms:created xsi:type="dcterms:W3CDTF">2021-01-08T04:44:08Z</dcterms:created>
  <dcterms:modified xsi:type="dcterms:W3CDTF">2026-01-29T23:42:36Z</dcterms:modified>
</cp:coreProperties>
</file>